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28" windowHeight="11028"/>
  </bookViews>
  <sheets>
    <sheet name="Sheet1" sheetId="1" r:id="rId1"/>
  </sheets>
  <definedNames>
    <definedName name="_xlnm.Print_Area" localSheetId="0">Sheet1!$A$1:$I$147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77" i="1" l="1"/>
  <c r="F20" i="1"/>
  <c r="E13" i="1"/>
  <c r="F21" i="1" l="1"/>
  <c r="G20" i="1" l="1"/>
  <c r="G16" i="1"/>
  <c r="H16" i="1" s="1"/>
  <c r="I16" i="1" s="1"/>
  <c r="F13" i="1"/>
  <c r="G13" i="1" s="1"/>
  <c r="H13" i="1" s="1"/>
  <c r="I13" i="1" s="1"/>
  <c r="H20" i="1" l="1"/>
  <c r="H21" i="1" s="1"/>
  <c r="G21" i="1"/>
  <c r="B91" i="1"/>
  <c r="C90" i="1"/>
  <c r="B90" i="1"/>
  <c r="B87" i="1"/>
  <c r="B77" i="1"/>
  <c r="I20" i="1" l="1"/>
  <c r="D15" i="1"/>
  <c r="C16" i="1"/>
  <c r="B16" i="1"/>
  <c r="C13" i="1"/>
  <c r="B13" i="1"/>
  <c r="I21" i="1" l="1"/>
  <c r="B147" i="1" l="1"/>
  <c r="C94" i="1" l="1"/>
  <c r="B94" i="1"/>
  <c r="C44" i="1" l="1"/>
  <c r="B44" i="1"/>
  <c r="C28" i="1"/>
  <c r="B28" i="1"/>
  <c r="B104" i="1" s="1"/>
  <c r="C17" i="1"/>
  <c r="B17" i="1"/>
  <c r="C31" i="1" l="1"/>
  <c r="C49" i="1" s="1"/>
  <c r="B31" i="1"/>
  <c r="B49" i="1" s="1"/>
  <c r="F79" i="1"/>
  <c r="G79" i="1" s="1"/>
  <c r="H79" i="1" s="1"/>
  <c r="I79" i="1" s="1"/>
  <c r="F82" i="1"/>
  <c r="G82" i="1" s="1"/>
  <c r="H82" i="1" s="1"/>
  <c r="I82" i="1" s="1"/>
  <c r="F88" i="1"/>
  <c r="G88" i="1" s="1"/>
  <c r="H88" i="1" s="1"/>
  <c r="I88" i="1" s="1"/>
  <c r="F89" i="1"/>
  <c r="G89" i="1" s="1"/>
  <c r="H89" i="1" s="1"/>
  <c r="I89" i="1" s="1"/>
  <c r="G77" i="1"/>
  <c r="I77" i="1" s="1"/>
  <c r="G115" i="1" l="1"/>
  <c r="G112" i="1"/>
  <c r="C53" i="1" l="1"/>
  <c r="B53" i="1"/>
  <c r="G111" i="1"/>
  <c r="F118" i="1" l="1"/>
  <c r="E118" i="1"/>
  <c r="G118" i="1"/>
  <c r="D118" i="1" l="1"/>
  <c r="H94" i="1" l="1"/>
  <c r="F94" i="1"/>
  <c r="G94" i="1"/>
  <c r="E94" i="1"/>
  <c r="I94" i="1"/>
  <c r="D44" i="1" l="1"/>
  <c r="D28" i="1" l="1"/>
  <c r="D17" i="1"/>
  <c r="I17" i="1"/>
  <c r="H17" i="1"/>
  <c r="G17" i="1"/>
  <c r="F17" i="1"/>
  <c r="E17" i="1"/>
  <c r="I28" i="1"/>
  <c r="H28" i="1"/>
  <c r="G28" i="1"/>
  <c r="F28" i="1"/>
  <c r="E28" i="1"/>
  <c r="H31" i="1" l="1"/>
  <c r="G31" i="1"/>
  <c r="D31" i="1"/>
  <c r="D49" i="1" s="1"/>
  <c r="I31" i="1"/>
  <c r="F31" i="1"/>
  <c r="E31" i="1"/>
  <c r="D53" i="1" l="1"/>
  <c r="E51" i="1" s="1"/>
  <c r="I44" i="1"/>
  <c r="I49" i="1" s="1"/>
  <c r="H44" i="1"/>
  <c r="H49" i="1" s="1"/>
  <c r="G44" i="1"/>
  <c r="G49" i="1" s="1"/>
  <c r="F44" i="1"/>
  <c r="F49" i="1" s="1"/>
  <c r="E44" i="1"/>
  <c r="E49" i="1" s="1"/>
  <c r="E53" i="1" l="1"/>
  <c r="F51" i="1" s="1"/>
  <c r="F53" i="1" s="1"/>
  <c r="G51" i="1" s="1"/>
  <c r="G53" i="1" s="1"/>
  <c r="H51" i="1" s="1"/>
  <c r="H53" i="1" s="1"/>
  <c r="I51" i="1" s="1"/>
  <c r="I53" i="1" s="1"/>
  <c r="D101" i="1" l="1"/>
  <c r="I101" i="1" l="1"/>
  <c r="H101" i="1"/>
  <c r="G101" i="1"/>
  <c r="F101" i="1"/>
  <c r="E101" i="1"/>
  <c r="C101" i="1"/>
  <c r="B101" i="1"/>
  <c r="I100" i="1"/>
  <c r="H100" i="1"/>
  <c r="G100" i="1"/>
  <c r="F100" i="1"/>
  <c r="E100" i="1"/>
  <c r="D100" i="1"/>
  <c r="C100" i="1"/>
  <c r="B100" i="1"/>
  <c r="I98" i="1"/>
  <c r="H98" i="1"/>
  <c r="G98" i="1"/>
  <c r="F98" i="1"/>
  <c r="E98" i="1"/>
  <c r="D98" i="1"/>
  <c r="C98" i="1"/>
  <c r="B98" i="1"/>
  <c r="O18" i="1"/>
  <c r="P18" i="1" s="1"/>
  <c r="N19" i="1" s="1"/>
  <c r="P19" i="1" s="1"/>
  <c r="N20" i="1" s="1"/>
  <c r="P20" i="1" s="1"/>
  <c r="N21" i="1" s="1"/>
  <c r="P21" i="1" s="1"/>
  <c r="B102" i="1"/>
  <c r="P15" i="1"/>
  <c r="P14" i="1"/>
  <c r="P13" i="1"/>
  <c r="P12" i="1"/>
  <c r="P11" i="1"/>
  <c r="F102" i="1" l="1"/>
  <c r="E102" i="1"/>
  <c r="I102" i="1"/>
  <c r="D103" i="1"/>
  <c r="H103" i="1"/>
  <c r="G102" i="1"/>
  <c r="E103" i="1"/>
  <c r="I103" i="1"/>
  <c r="C102" i="1"/>
  <c r="D102" i="1"/>
  <c r="H102" i="1"/>
  <c r="B103" i="1"/>
  <c r="F103" i="1"/>
  <c r="D99" i="1"/>
  <c r="C103" i="1"/>
  <c r="G103" i="1"/>
  <c r="C99" i="1" l="1"/>
  <c r="F99" i="1"/>
  <c r="E99" i="1"/>
  <c r="B99" i="1"/>
  <c r="G99" i="1"/>
  <c r="H99" i="1"/>
  <c r="I99" i="1"/>
  <c r="C104" i="1" l="1"/>
  <c r="D104" i="1" l="1"/>
  <c r="E104" i="1" l="1"/>
  <c r="F104" i="1" l="1"/>
  <c r="G104" i="1" l="1"/>
  <c r="H104" i="1" l="1"/>
  <c r="I104" i="1" l="1"/>
  <c r="D94" i="1"/>
</calcChain>
</file>

<file path=xl/sharedStrings.xml><?xml version="1.0" encoding="utf-8"?>
<sst xmlns="http://schemas.openxmlformats.org/spreadsheetml/2006/main" count="160" uniqueCount="139">
  <si>
    <t>County:</t>
  </si>
  <si>
    <t>Statement of Receipt, Disbursements, and Changes in Fund Cash Balances</t>
  </si>
  <si>
    <t>Actual</t>
  </si>
  <si>
    <t>Forecasted</t>
  </si>
  <si>
    <t>Fiscal Year</t>
  </si>
  <si>
    <t>Operating Receipts</t>
  </si>
  <si>
    <t>State Foundation Payments (3110, 3211)</t>
  </si>
  <si>
    <t>Charges for Services (1500)</t>
  </si>
  <si>
    <t>Fees (1600, 1700)</t>
  </si>
  <si>
    <t>Other (1830, 1840, 1850, 1860, 1870, 1890, 3190)</t>
  </si>
  <si>
    <t>Total Operating Receipts</t>
  </si>
  <si>
    <t>Operating Disbursements</t>
  </si>
  <si>
    <t>100 Salaries and Wages</t>
  </si>
  <si>
    <t>200 Employee Retirement and Insurance Benefits</t>
  </si>
  <si>
    <t>400 Purchased Services</t>
  </si>
  <si>
    <t>500 Supplies and Materials</t>
  </si>
  <si>
    <t>600 Capital Outlay -New</t>
  </si>
  <si>
    <t>700 Capital Outlay - Replacement</t>
  </si>
  <si>
    <t>800 Other</t>
  </si>
  <si>
    <t>819 Other Debt</t>
  </si>
  <si>
    <t>Total Operating Disbursements</t>
  </si>
  <si>
    <t>Excess of Operating Receipts Over (Under)</t>
  </si>
  <si>
    <t>Nonoperating Receipts/(Disbursements)</t>
  </si>
  <si>
    <t>Federal Grants (all 4000 except fund 532)</t>
  </si>
  <si>
    <t>State Grants (3200, except 3211)</t>
  </si>
  <si>
    <t>Restricted Grants (3219, Community School Facilities Grant)</t>
  </si>
  <si>
    <t>Donations (1820)</t>
  </si>
  <si>
    <t>Interest Income (1400)</t>
  </si>
  <si>
    <t>Debt Proceeds (1900)</t>
  </si>
  <si>
    <t>Debt Principal Retirement</t>
  </si>
  <si>
    <t>Interest and Fiscal Charges</t>
  </si>
  <si>
    <t>Transfers - In</t>
  </si>
  <si>
    <t>Transfers - Out</t>
  </si>
  <si>
    <t>Total Nonoperating Revenues/(Expenses)</t>
  </si>
  <si>
    <t>Excess of Operating and Nonoperating Receipts</t>
  </si>
  <si>
    <t>Over/(Under) Operating and Nonoperating</t>
  </si>
  <si>
    <t>Disbursements</t>
  </si>
  <si>
    <t>Fund Cash Balance Beginning of Fiscal Year</t>
  </si>
  <si>
    <t>Fund Cash Balance End of Fiscal Year</t>
  </si>
  <si>
    <t>Disclosure Items for State Fiscal Stabilization Funds</t>
  </si>
  <si>
    <t>Personal Services SFSF</t>
  </si>
  <si>
    <t>Employees Retirement/Insurance Benefits SFSF</t>
  </si>
  <si>
    <t>Purchased Services SFSF</t>
  </si>
  <si>
    <t>Supplies and Materials SFSF</t>
  </si>
  <si>
    <t>Capital Outlay SFSF</t>
  </si>
  <si>
    <t>Total Expenditures - SDFSF</t>
  </si>
  <si>
    <t>Assumptions</t>
  </si>
  <si>
    <t>Staffing/Enrollment</t>
  </si>
  <si>
    <t>Instructional Staff</t>
  </si>
  <si>
    <t>Administrative Staff</t>
  </si>
  <si>
    <t>Other Staff</t>
  </si>
  <si>
    <t>Purchased Services</t>
  </si>
  <si>
    <t>Rent</t>
  </si>
  <si>
    <t>Utilities</t>
  </si>
  <si>
    <t>Other Facility Costs</t>
  </si>
  <si>
    <t>Insurance</t>
  </si>
  <si>
    <t>Sponsor Fee</t>
  </si>
  <si>
    <t>Transportation</t>
  </si>
  <si>
    <t>Legal</t>
  </si>
  <si>
    <t>Marketing</t>
  </si>
  <si>
    <t>Consulting</t>
  </si>
  <si>
    <t>Total</t>
  </si>
  <si>
    <t>Financial Metrics</t>
  </si>
  <si>
    <t>Debt Service Payments</t>
  </si>
  <si>
    <t>Debt Service Coverage</t>
  </si>
  <si>
    <t>Growth in Enrollment</t>
  </si>
  <si>
    <t>Growth in New Capital Outlay</t>
  </si>
  <si>
    <t>Growth in Operating Receipts</t>
  </si>
  <si>
    <t>Growth in Non-Operating Receipts/Expenses</t>
  </si>
  <si>
    <t>Days of Cash</t>
  </si>
  <si>
    <t>Assumptions Narrative Summary</t>
  </si>
  <si>
    <t>Salaries and Wages</t>
  </si>
  <si>
    <t>Employee Benefits</t>
  </si>
  <si>
    <t xml:space="preserve">Other  </t>
  </si>
  <si>
    <t>Total Student FTE</t>
  </si>
  <si>
    <t>Special Education Services</t>
  </si>
  <si>
    <t>Technology Services</t>
  </si>
  <si>
    <t>Food Services</t>
  </si>
  <si>
    <t>Description</t>
  </si>
  <si>
    <t>Principle Retirement</t>
  </si>
  <si>
    <t>Interest Expense</t>
  </si>
  <si>
    <t>Line of Credit</t>
  </si>
  <si>
    <t>Notes, Bonds</t>
  </si>
  <si>
    <t>Capital Leases</t>
  </si>
  <si>
    <t>Payables (Past Due 180+ days)</t>
  </si>
  <si>
    <t>School Name:</t>
  </si>
  <si>
    <t>IRN No.: 133421</t>
  </si>
  <si>
    <t>Type of School: Community</t>
  </si>
  <si>
    <t>The Graham School</t>
  </si>
  <si>
    <t>Franklin</t>
  </si>
  <si>
    <t>Acccounting and Audit Fees</t>
  </si>
  <si>
    <t>1) Enrollment Trends</t>
  </si>
  <si>
    <t>2) Staffing levels</t>
  </si>
  <si>
    <t>3) Service levels</t>
  </si>
  <si>
    <t>Will be servicing Students 9-12</t>
  </si>
  <si>
    <t>Student enrollment includes sisters schools. Otherwise the per pupil cost would not be accurate</t>
  </si>
  <si>
    <t>School Enrollment</t>
  </si>
  <si>
    <t>TGS</t>
  </si>
  <si>
    <t>TCS</t>
  </si>
  <si>
    <t>GEMS</t>
  </si>
  <si>
    <t>5) Other receipts</t>
  </si>
  <si>
    <t>6) Operating Disbursements</t>
  </si>
  <si>
    <t>7) Debt</t>
  </si>
  <si>
    <t>Beginning
Year Balance</t>
  </si>
  <si>
    <t>Ending
Year Balance</t>
  </si>
  <si>
    <t>Debitor/
Creditor</t>
  </si>
  <si>
    <t>FTE Review</t>
  </si>
  <si>
    <t>Loan A</t>
  </si>
  <si>
    <t>Loan B</t>
  </si>
  <si>
    <t>Dantomka</t>
  </si>
  <si>
    <t>8) Purchased Services</t>
  </si>
  <si>
    <t>9) Other objects</t>
  </si>
  <si>
    <t>10) Other assumptions</t>
  </si>
  <si>
    <t>School acts as a EMO for TCS and GEMS.  Per the contract, TGS receives a base fee of three (3) percent up of sister schools federal and state awards. TGS also receives up to ninety-five (95) percent of sister school’s federal and state awards, after a minimum of five (5) percent is spent by sister school's to pay its direct expenses.</t>
  </si>
  <si>
    <t>Tuition for Post Secondary/College Credit Plus</t>
  </si>
  <si>
    <t>Professional Development</t>
  </si>
  <si>
    <t>Salaries and all other expenses assume minimal increases for inflation and raises.</t>
  </si>
  <si>
    <t>4) State foundation and funding</t>
  </si>
  <si>
    <t>The State approved a new Wellness and Student Success funding for FY 2020 and 2021 that is reflected under restricted state grants.</t>
  </si>
  <si>
    <t>Is based on fees generated for management of Sister Schools used to pay for staff and other costs associated with runing those schools.</t>
  </si>
  <si>
    <t>School had 2 Mortgages totaling 1.2M at 2% interest due in 2026. The largest of those mortgages was forgiven during FY 20 as a donation to the school.  TGS owns its building.   This payment is reflected in other expenses  is reflected in other debt retirement for FY 2020.  The debt schedules were restructured in FY 19.  The new payments for the remaining mortgage are reflected in the forecast.</t>
  </si>
  <si>
    <t>All other fees per the USAS manual are included.</t>
  </si>
  <si>
    <t>to have the loan forgiven.</t>
  </si>
  <si>
    <t xml:space="preserve">The Graham School was awarded a payroll protection loan from the federal governement in the amount of $1,592,655 in FY 2021.  The School qualified </t>
  </si>
  <si>
    <t>Contract Term: 06/30/24</t>
  </si>
  <si>
    <t>For the Fiscal Years Ended 2021 through 2023, Actual and</t>
  </si>
  <si>
    <t>the Fiscal Years Ending 2024 through 2028, Forecasted</t>
  </si>
  <si>
    <t>Fiscal Year 2024-2029 Projected Debt</t>
  </si>
  <si>
    <t>Total staff on Payroll includes sister schools (TCS &amp; GEMS).Benefits include Medicare, Workers’ Compensation, retirement and unemployment.  In addition,TGS provides health insurance coverage to its staff.  Benefits are projected to be 28-29% of salaries for FY 2024– FY 2028.</t>
  </si>
  <si>
    <t>Per pupil revenue which includes payments for facilities and spec ed) with minimal growth projected after FY 2024.</t>
  </si>
  <si>
    <t xml:space="preserve">For FY2022 these funds are included in economic disadvantaged funding.  There were increases in funding in the FY 24-25 state budget.  </t>
  </si>
  <si>
    <t>These increases are reflected in the forecast.</t>
  </si>
  <si>
    <t>The two sister schools qualified for high performing charter school funding for FY 2020 - FY 2023 that was at approximately $700,000 to $950,000</t>
  </si>
  <si>
    <t>each year.  This funding was included in the management fee calculation.  We projected one of the sister schools to also receive these funds in FY 24.</t>
  </si>
  <si>
    <t>General fund purchased services are the second largest expenditure item after salaries and benefits.  See detail list of purchased services above.   Minimal changes were projected for FY 2024– FY 2028.  Large facility purchased services were planned as part of the ESSER and ARP funding.  These were removed from the forecast starting in FY 2024</t>
  </si>
  <si>
    <t xml:space="preserve">Assumes total Graham Family Schools enrollment of 733 students.  TGS will only have 139 and remaining 594 are funded through mgmt. agreement with sister </t>
  </si>
  <si>
    <t>schools.  There was a sharp decline in TGS enrollment for FY 23 with plans to increase enrollment in future years.</t>
  </si>
  <si>
    <t xml:space="preserve">Shared admin/other staff (all schools) is 17.  For FY2024, staffing levels were relatively level with some decrease due to ESSER funding spenddown.  Employees are paid out of both general and federal grant funds.  Raises of 2% were given to the majority of returning employees.  Staffing levels will be evaluated annually based on student counts and need.  Staffing cuts would be necessary starting with FY 23, but the TGS and its sister schools used federal ESSER and ARP funds for continuity of operations and to prevent layoffs as possible.  There were reassignments of staffing to meet the needs changes in enrollment by building.  Minimal raises (1-7%) are included in the forecast along with a significant reduction of staffing after the end of the ESSER/ARP grant funding.  </t>
  </si>
  <si>
    <t>FY24 - 5-2024 submission</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</si>
</sst>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5" formatCode="&quot;$&quot;#,##0_);\(&quot;$&quot;#,##0\)"/>
    <numFmt numFmtId="42" formatCode="_(&quot;$&quot;* #,##0_);_(&quot;$&quot;* \(#,##0\);_(&quot;$&quot;* &quot;-&quot;_);_(@_)"/>
    <numFmt numFmtId="41" formatCode="_(* #,##0_);_(* \(#,##0\);_(* &quot;-&quot;_);_(@_)"/>
    <numFmt numFmtId="44" formatCode="_(&quot;$&quot;* #,##0.00_);_(&quot;$&quot;* \(#,##0.00\);_(&quot;$&quot;* &quot;-&quot;??_);_(@_)"/>
    <numFmt numFmtId="164" formatCode="_(&quot;$&quot;* #,##0_);_(&quot;$&quot;* \(#,##0\);_(&quot;$&quot;* &quot;-&quot;??_);_(@_)"/>
    <numFmt numFmtId="165" formatCode="_(* #,##0_);_(* \(#,##0\);_(* &quot;-&quot;??_);_(@_)"/>
  </numFmts>
  <fonts count="15" x14ac:knownFonts="1">
    <font>
      <sz val="11"/>
      <color theme="1"/>
      <name val="Calibri"/>
      <family val="2"/>
      <scheme val="minor"/>
    </font>
    <font>
      <sz val="11"/>
      <color theme="1"/>
      <name val="Calibri"/>
      <family val="2"/>
      <scheme val="minor"/>
    </font>
    <font>
      <sz val="10"/>
      <name val="Arial"/>
      <family val="2"/>
    </font>
    <font>
      <b/>
      <sz val="10"/>
      <name val="Calibri"/>
      <family val="2"/>
      <scheme val="minor"/>
    </font>
    <font>
      <sz val="9"/>
      <name val="Arial"/>
      <family val="2"/>
    </font>
    <font>
      <b/>
      <sz val="9"/>
      <name val="Arial"/>
      <family val="2"/>
    </font>
    <font>
      <b/>
      <sz val="10"/>
      <name val="Arial"/>
      <family val="2"/>
    </font>
    <font>
      <sz val="11"/>
      <name val="Arial"/>
      <family val="2"/>
    </font>
    <font>
      <b/>
      <u/>
      <sz val="10"/>
      <name val="Arial"/>
      <family val="2"/>
    </font>
    <font>
      <b/>
      <u/>
      <sz val="9"/>
      <name val="Arial"/>
      <family val="2"/>
    </font>
    <font>
      <sz val="9"/>
      <name val="Times New Roman"/>
      <family val="1"/>
    </font>
    <font>
      <b/>
      <sz val="9"/>
      <color rgb="FF0070C0"/>
      <name val="Arial"/>
      <family val="2"/>
    </font>
    <font>
      <b/>
      <u/>
      <sz val="11"/>
      <name val="Arial"/>
      <family val="2"/>
    </font>
    <font>
      <b/>
      <sz val="11"/>
      <color theme="1"/>
      <name val="Calibri"/>
      <family val="2"/>
      <scheme val="minor"/>
    </font>
    <font>
      <b/>
      <sz val="11"/>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2" tint="-9.9978637043366805E-2"/>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
    <xf numFmtId="0" fontId="0" fillId="0" borderId="0"/>
    <xf numFmtId="44" fontId="1" fillId="0" borderId="0" applyFont="0" applyFill="0" applyBorder="0" applyAlignment="0" applyProtection="0"/>
    <xf numFmtId="0" fontId="2" fillId="0" borderId="0"/>
    <xf numFmtId="3" fontId="2" fillId="0" borderId="0" applyFont="0" applyFill="0" applyBorder="0" applyAlignment="0" applyProtection="0"/>
    <xf numFmtId="0" fontId="2" fillId="0" borderId="0"/>
  </cellStyleXfs>
  <cellXfs count="212">
    <xf numFmtId="0" fontId="0" fillId="0" borderId="0" xfId="0"/>
    <xf numFmtId="0" fontId="3" fillId="0" borderId="1" xfId="2" applyFont="1" applyBorder="1" applyAlignment="1" applyProtection="1">
      <alignment vertical="center"/>
      <protection locked="0"/>
    </xf>
    <xf numFmtId="0" fontId="4" fillId="0" borderId="2" xfId="0" applyFont="1" applyBorder="1"/>
    <xf numFmtId="0" fontId="4" fillId="0" borderId="3" xfId="0" applyFont="1" applyBorder="1"/>
    <xf numFmtId="0" fontId="4" fillId="0" borderId="0" xfId="0" applyFont="1" applyBorder="1"/>
    <xf numFmtId="0" fontId="4" fillId="0" borderId="0" xfId="0" applyFont="1"/>
    <xf numFmtId="0" fontId="5" fillId="0" borderId="4" xfId="0" applyFont="1" applyBorder="1" applyAlignment="1" applyProtection="1">
      <alignment vertical="center"/>
      <protection locked="0"/>
    </xf>
    <xf numFmtId="0" fontId="5" fillId="0" borderId="0" xfId="0" applyFont="1" applyBorder="1"/>
    <xf numFmtId="0" fontId="5" fillId="0" borderId="0" xfId="0" applyFont="1" applyBorder="1" applyAlignment="1">
      <alignment horizontal="right"/>
    </xf>
    <xf numFmtId="0" fontId="4" fillId="0" borderId="5" xfId="0" applyFont="1" applyBorder="1" applyProtection="1">
      <protection locked="0"/>
    </xf>
    <xf numFmtId="0" fontId="5" fillId="0" borderId="4" xfId="0" applyFont="1" applyBorder="1" applyAlignment="1">
      <alignment vertical="center"/>
    </xf>
    <xf numFmtId="0" fontId="6" fillId="0" borderId="0" xfId="0" applyFont="1" applyBorder="1" applyAlignment="1"/>
    <xf numFmtId="0" fontId="6" fillId="0" borderId="5" xfId="0" applyFont="1" applyBorder="1" applyAlignment="1"/>
    <xf numFmtId="0" fontId="7" fillId="0" borderId="0" xfId="0" applyFont="1" applyBorder="1"/>
    <xf numFmtId="0" fontId="7" fillId="0" borderId="0" xfId="0" applyFont="1"/>
    <xf numFmtId="0" fontId="8" fillId="0" borderId="4" xfId="0" applyFont="1" applyBorder="1"/>
    <xf numFmtId="0" fontId="8" fillId="0" borderId="0" xfId="0" applyFont="1" applyBorder="1"/>
    <xf numFmtId="0" fontId="6" fillId="0" borderId="0" xfId="0" applyFont="1" applyBorder="1" applyAlignment="1">
      <alignment horizontal="center"/>
    </xf>
    <xf numFmtId="0" fontId="5" fillId="0" borderId="5" xfId="0" applyFont="1" applyBorder="1" applyAlignment="1">
      <alignment horizontal="center"/>
    </xf>
    <xf numFmtId="0" fontId="4" fillId="0" borderId="4" xfId="0" applyFont="1" applyBorder="1"/>
    <xf numFmtId="0" fontId="5" fillId="3" borderId="6" xfId="0" applyFont="1" applyFill="1" applyBorder="1" applyAlignment="1">
      <alignment horizontal="centerContinuous"/>
    </xf>
    <xf numFmtId="0" fontId="4" fillId="3" borderId="7" xfId="0" applyFont="1" applyFill="1" applyBorder="1" applyAlignment="1">
      <alignment horizontal="centerContinuous"/>
    </xf>
    <xf numFmtId="0" fontId="4" fillId="3" borderId="8" xfId="0" applyFont="1" applyFill="1" applyBorder="1" applyAlignment="1">
      <alignment horizontal="centerContinuous"/>
    </xf>
    <xf numFmtId="0" fontId="4" fillId="2" borderId="1" xfId="0" applyFont="1" applyFill="1" applyBorder="1" applyAlignment="1">
      <alignment horizont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0" borderId="4" xfId="0" applyFont="1" applyBorder="1" applyAlignment="1">
      <alignment horizontal="center"/>
    </xf>
    <xf numFmtId="0" fontId="4" fillId="0" borderId="0" xfId="0" applyFont="1" applyBorder="1" applyAlignment="1">
      <alignment horizontal="center"/>
    </xf>
    <xf numFmtId="0" fontId="4" fillId="0" borderId="5" xfId="0" applyFont="1" applyBorder="1" applyAlignment="1">
      <alignment horizontal="center"/>
    </xf>
    <xf numFmtId="0" fontId="4" fillId="2" borderId="5" xfId="0" applyFont="1" applyFill="1" applyBorder="1" applyAlignment="1" applyProtection="1">
      <alignment horizontal="center"/>
      <protection locked="0"/>
    </xf>
    <xf numFmtId="0" fontId="4" fillId="0" borderId="0" xfId="0" applyFont="1" applyBorder="1" applyAlignment="1" applyProtection="1">
      <alignment horizontal="center"/>
      <protection locked="0"/>
    </xf>
    <xf numFmtId="0" fontId="4" fillId="0" borderId="0" xfId="0" applyFont="1" applyBorder="1" applyAlignment="1" applyProtection="1">
      <alignment horizontal="center" vertical="center"/>
      <protection locked="0"/>
    </xf>
    <xf numFmtId="0" fontId="4" fillId="0" borderId="5" xfId="0" applyFont="1" applyBorder="1" applyAlignment="1" applyProtection="1">
      <alignment horizontal="center"/>
      <protection locked="0"/>
    </xf>
    <xf numFmtId="0" fontId="9" fillId="0" borderId="4" xfId="0" applyFont="1" applyBorder="1"/>
    <xf numFmtId="37" fontId="4" fillId="0" borderId="0" xfId="0" applyNumberFormat="1" applyFont="1" applyBorder="1"/>
    <xf numFmtId="0" fontId="5" fillId="0" borderId="4" xfId="0" applyFont="1" applyBorder="1"/>
    <xf numFmtId="37" fontId="4" fillId="0" borderId="0" xfId="1" applyNumberFormat="1" applyFont="1" applyBorder="1" applyAlignment="1">
      <alignment horizontal="center"/>
    </xf>
    <xf numFmtId="0" fontId="9" fillId="0" borderId="4" xfId="0" applyFont="1" applyFill="1" applyBorder="1"/>
    <xf numFmtId="0" fontId="4" fillId="0" borderId="4" xfId="0" applyFont="1" applyFill="1" applyBorder="1"/>
    <xf numFmtId="42" fontId="4" fillId="2" borderId="0" xfId="0" applyNumberFormat="1" applyFont="1" applyFill="1" applyBorder="1"/>
    <xf numFmtId="42" fontId="4" fillId="0" borderId="0" xfId="0" applyNumberFormat="1" applyFont="1" applyBorder="1"/>
    <xf numFmtId="42" fontId="4" fillId="0" borderId="0" xfId="0" applyNumberFormat="1" applyFont="1" applyFill="1" applyBorder="1"/>
    <xf numFmtId="0" fontId="4" fillId="0" borderId="4" xfId="0" applyFont="1" applyBorder="1" applyAlignment="1"/>
    <xf numFmtId="42" fontId="4" fillId="2" borderId="0" xfId="3" applyNumberFormat="1" applyFont="1" applyFill="1" applyBorder="1" applyAlignment="1">
      <alignment horizontal="center"/>
    </xf>
    <xf numFmtId="42" fontId="4" fillId="2" borderId="0" xfId="0" applyNumberFormat="1" applyFont="1" applyFill="1" applyBorder="1" applyAlignment="1"/>
    <xf numFmtId="42" fontId="4" fillId="0" borderId="0" xfId="3" applyNumberFormat="1" applyFont="1" applyFill="1" applyBorder="1" applyAlignment="1">
      <alignment horizontal="center"/>
    </xf>
    <xf numFmtId="0" fontId="4" fillId="0" borderId="0" xfId="0" applyFont="1" applyAlignment="1"/>
    <xf numFmtId="37" fontId="4" fillId="0" borderId="0" xfId="3" applyNumberFormat="1" applyFont="1" applyFill="1" applyBorder="1" applyAlignment="1">
      <alignment horizontal="center"/>
    </xf>
    <xf numFmtId="5" fontId="4" fillId="0" borderId="0" xfId="0" applyNumberFormat="1" applyFont="1" applyBorder="1" applyAlignment="1"/>
    <xf numFmtId="0" fontId="10" fillId="0" borderId="0" xfId="0" applyFont="1" applyBorder="1"/>
    <xf numFmtId="0" fontId="10" fillId="0" borderId="0" xfId="0" applyFont="1"/>
    <xf numFmtId="2" fontId="4" fillId="2" borderId="0" xfId="0" applyNumberFormat="1" applyFont="1" applyFill="1" applyBorder="1" applyAlignment="1">
      <alignment horizontal="right" indent="1"/>
    </xf>
    <xf numFmtId="2" fontId="4" fillId="0" borderId="0" xfId="0" applyNumberFormat="1" applyFont="1" applyBorder="1" applyAlignment="1">
      <alignment horizontal="right" indent="1"/>
    </xf>
    <xf numFmtId="0" fontId="4" fillId="0" borderId="0" xfId="0" applyFont="1" applyBorder="1" applyAlignment="1">
      <alignment horizontal="right" indent="1"/>
    </xf>
    <xf numFmtId="0" fontId="4" fillId="0" borderId="5" xfId="0" applyFont="1" applyBorder="1" applyAlignment="1">
      <alignment horizontal="right" indent="1"/>
    </xf>
    <xf numFmtId="0" fontId="11" fillId="0" borderId="4" xfId="0" applyFont="1" applyBorder="1"/>
    <xf numFmtId="0" fontId="4" fillId="2" borderId="4" xfId="0" applyFont="1" applyFill="1" applyBorder="1" applyAlignment="1">
      <alignment horizontal="right"/>
    </xf>
    <xf numFmtId="0" fontId="4" fillId="2" borderId="0" xfId="0" applyFont="1" applyFill="1" applyBorder="1" applyAlignment="1">
      <alignment horizontal="right"/>
    </xf>
    <xf numFmtId="0" fontId="4" fillId="0" borderId="0" xfId="0" applyFont="1" applyBorder="1" applyAlignment="1">
      <alignment horizontal="right"/>
    </xf>
    <xf numFmtId="0" fontId="4" fillId="0" borderId="5" xfId="0" applyFont="1" applyBorder="1" applyAlignment="1">
      <alignment horizontal="right"/>
    </xf>
    <xf numFmtId="0" fontId="9" fillId="0" borderId="4" xfId="4" applyFont="1" applyFill="1" applyBorder="1"/>
    <xf numFmtId="0" fontId="4" fillId="2" borderId="4" xfId="0" applyFont="1" applyFill="1" applyBorder="1" applyAlignment="1">
      <alignment horizontal="right" indent="1"/>
    </xf>
    <xf numFmtId="0" fontId="4" fillId="0" borderId="9" xfId="0" applyFont="1" applyBorder="1"/>
    <xf numFmtId="0" fontId="4" fillId="0" borderId="0" xfId="0" applyFont="1" applyAlignment="1">
      <alignment horizontal="center"/>
    </xf>
    <xf numFmtId="0" fontId="9" fillId="0" borderId="0" xfId="0" applyFont="1"/>
    <xf numFmtId="0" fontId="4" fillId="0" borderId="0" xfId="0" applyFont="1" applyProtection="1">
      <protection locked="0"/>
    </xf>
    <xf numFmtId="0" fontId="6" fillId="0" borderId="0" xfId="0" applyFont="1" applyBorder="1" applyAlignment="1">
      <alignment horizontal="right"/>
    </xf>
    <xf numFmtId="1" fontId="4" fillId="0" borderId="10" xfId="0" applyNumberFormat="1" applyFont="1" applyBorder="1" applyAlignment="1" applyProtection="1">
      <alignment horizontal="right" indent="1"/>
      <protection locked="0"/>
    </xf>
    <xf numFmtId="0" fontId="4" fillId="0" borderId="10" xfId="0" applyFont="1" applyBorder="1" applyAlignment="1" applyProtection="1">
      <alignment horizontal="right" indent="1"/>
      <protection locked="0"/>
    </xf>
    <xf numFmtId="44" fontId="4" fillId="0" borderId="10" xfId="0" applyNumberFormat="1" applyFont="1" applyBorder="1" applyAlignment="1">
      <alignment horizontal="right"/>
    </xf>
    <xf numFmtId="42" fontId="4" fillId="0" borderId="10" xfId="0" applyNumberFormat="1" applyFont="1" applyBorder="1" applyAlignment="1" applyProtection="1">
      <alignment horizontal="right"/>
      <protection locked="0"/>
    </xf>
    <xf numFmtId="41" fontId="4" fillId="2" borderId="10" xfId="0" applyNumberFormat="1" applyFont="1" applyFill="1" applyBorder="1" applyAlignment="1" applyProtection="1">
      <alignment horizontal="right"/>
      <protection locked="0"/>
    </xf>
    <xf numFmtId="41" fontId="4" fillId="0" borderId="10" xfId="0" applyNumberFormat="1" applyFont="1" applyBorder="1" applyAlignment="1" applyProtection="1">
      <alignment horizontal="right"/>
      <protection locked="0"/>
    </xf>
    <xf numFmtId="42" fontId="4" fillId="2" borderId="10" xfId="0" applyNumberFormat="1" applyFont="1" applyFill="1" applyBorder="1" applyAlignment="1">
      <alignment horizontal="right"/>
    </xf>
    <xf numFmtId="42" fontId="4" fillId="0" borderId="10" xfId="0" applyNumberFormat="1" applyFont="1" applyBorder="1" applyAlignment="1">
      <alignment horizontal="right"/>
    </xf>
    <xf numFmtId="42" fontId="4" fillId="2" borderId="10" xfId="1" applyNumberFormat="1" applyFont="1" applyFill="1" applyBorder="1" applyAlignment="1">
      <alignment horizontal="right"/>
    </xf>
    <xf numFmtId="42" fontId="4" fillId="0" borderId="10" xfId="1" applyNumberFormat="1" applyFont="1" applyBorder="1" applyAlignment="1">
      <alignment horizontal="right"/>
    </xf>
    <xf numFmtId="41" fontId="4" fillId="0" borderId="10" xfId="0" applyNumberFormat="1" applyFont="1" applyBorder="1" applyProtection="1">
      <protection locked="0"/>
    </xf>
    <xf numFmtId="41" fontId="4" fillId="0" borderId="10" xfId="0" applyNumberFormat="1" applyFont="1" applyFill="1" applyBorder="1" applyProtection="1">
      <protection locked="0"/>
    </xf>
    <xf numFmtId="41" fontId="4" fillId="0" borderId="10" xfId="0" applyNumberFormat="1" applyFont="1" applyFill="1" applyBorder="1" applyAlignment="1" applyProtection="1">
      <alignment horizontal="right"/>
      <protection locked="0"/>
    </xf>
    <xf numFmtId="42" fontId="4" fillId="0" borderId="10" xfId="1" applyNumberFormat="1" applyFont="1" applyFill="1" applyBorder="1" applyAlignment="1">
      <alignment horizontal="right"/>
    </xf>
    <xf numFmtId="42" fontId="4" fillId="2" borderId="10" xfId="0" applyNumberFormat="1" applyFont="1" applyFill="1" applyBorder="1"/>
    <xf numFmtId="42" fontId="4" fillId="0" borderId="10" xfId="0" applyNumberFormat="1" applyFont="1" applyBorder="1"/>
    <xf numFmtId="0" fontId="4" fillId="2" borderId="4" xfId="0" applyFont="1" applyFill="1" applyBorder="1"/>
    <xf numFmtId="0" fontId="4" fillId="2" borderId="0" xfId="0" applyFont="1" applyFill="1" applyBorder="1"/>
    <xf numFmtId="2" fontId="4" fillId="2" borderId="10" xfId="0" applyNumberFormat="1" applyFont="1" applyFill="1" applyBorder="1" applyAlignment="1">
      <alignment horizontal="right" indent="1"/>
    </xf>
    <xf numFmtId="2" fontId="4" fillId="0" borderId="10" xfId="0" applyNumberFormat="1" applyFont="1" applyFill="1" applyBorder="1" applyAlignment="1">
      <alignment horizontal="right" indent="1"/>
    </xf>
    <xf numFmtId="10" fontId="4" fillId="2" borderId="10" xfId="0" applyNumberFormat="1" applyFont="1" applyFill="1" applyBorder="1" applyAlignment="1">
      <alignment horizontal="right" indent="1"/>
    </xf>
    <xf numFmtId="10" fontId="4" fillId="0" borderId="10" xfId="0" applyNumberFormat="1" applyFont="1" applyFill="1" applyBorder="1" applyAlignment="1">
      <alignment horizontal="right" indent="1"/>
    </xf>
    <xf numFmtId="0" fontId="12" fillId="0" borderId="4" xfId="0" applyFont="1" applyBorder="1"/>
    <xf numFmtId="44" fontId="4" fillId="2" borderId="13" xfId="0" applyNumberFormat="1" applyFont="1" applyFill="1" applyBorder="1" applyAlignment="1">
      <alignment horizontal="right"/>
    </xf>
    <xf numFmtId="42" fontId="4" fillId="2" borderId="13" xfId="0" applyNumberFormat="1" applyFont="1" applyFill="1" applyBorder="1" applyAlignment="1" applyProtection="1">
      <alignment horizontal="right"/>
      <protection locked="0"/>
    </xf>
    <xf numFmtId="41" fontId="4" fillId="2" borderId="13" xfId="0" applyNumberFormat="1" applyFont="1" applyFill="1" applyBorder="1" applyAlignment="1" applyProtection="1">
      <alignment horizontal="right"/>
      <protection locked="0"/>
    </xf>
    <xf numFmtId="42" fontId="4" fillId="2" borderId="13" xfId="0" applyNumberFormat="1" applyFont="1" applyFill="1" applyBorder="1" applyAlignment="1">
      <alignment horizontal="right"/>
    </xf>
    <xf numFmtId="42" fontId="4" fillId="2" borderId="13" xfId="1" applyNumberFormat="1" applyFont="1" applyFill="1" applyBorder="1" applyAlignment="1">
      <alignment horizontal="right"/>
    </xf>
    <xf numFmtId="42" fontId="4" fillId="2" borderId="12" xfId="0" applyNumberFormat="1" applyFont="1" applyFill="1" applyBorder="1"/>
    <xf numFmtId="42" fontId="4" fillId="2" borderId="13" xfId="0" applyNumberFormat="1" applyFont="1" applyFill="1" applyBorder="1"/>
    <xf numFmtId="42" fontId="4" fillId="2" borderId="14" xfId="0" applyNumberFormat="1" applyFont="1" applyFill="1" applyBorder="1"/>
    <xf numFmtId="42" fontId="4" fillId="2" borderId="15" xfId="0" applyNumberFormat="1" applyFont="1" applyFill="1" applyBorder="1"/>
    <xf numFmtId="42" fontId="4" fillId="2" borderId="16" xfId="0" applyNumberFormat="1" applyFont="1" applyFill="1" applyBorder="1"/>
    <xf numFmtId="44" fontId="4" fillId="0" borderId="12" xfId="0" applyNumberFormat="1" applyFont="1" applyBorder="1" applyAlignment="1">
      <alignment horizontal="right"/>
    </xf>
    <xf numFmtId="44" fontId="4" fillId="0" borderId="13" xfId="0" applyNumberFormat="1" applyFont="1" applyBorder="1" applyAlignment="1">
      <alignment horizontal="right"/>
    </xf>
    <xf numFmtId="42" fontId="4" fillId="0" borderId="12" xfId="0" applyNumberFormat="1" applyFont="1" applyBorder="1" applyAlignment="1" applyProtection="1">
      <alignment horizontal="right"/>
      <protection locked="0"/>
    </xf>
    <xf numFmtId="42" fontId="4" fillId="0" borderId="13" xfId="0" applyNumberFormat="1" applyFont="1" applyBorder="1" applyAlignment="1" applyProtection="1">
      <alignment horizontal="right"/>
      <protection locked="0"/>
    </xf>
    <xf numFmtId="41" fontId="4" fillId="0" borderId="12" xfId="0" applyNumberFormat="1" applyFont="1" applyBorder="1" applyAlignment="1" applyProtection="1">
      <alignment horizontal="right"/>
      <protection locked="0"/>
    </xf>
    <xf numFmtId="41" fontId="4" fillId="0" borderId="13" xfId="0" applyNumberFormat="1" applyFont="1" applyBorder="1" applyAlignment="1" applyProtection="1">
      <alignment horizontal="right"/>
      <protection locked="0"/>
    </xf>
    <xf numFmtId="42" fontId="4" fillId="0" borderId="12" xfId="0" applyNumberFormat="1" applyFont="1" applyBorder="1" applyAlignment="1">
      <alignment horizontal="right"/>
    </xf>
    <xf numFmtId="42" fontId="4" fillId="0" borderId="13" xfId="0" applyNumberFormat="1" applyFont="1" applyBorder="1" applyAlignment="1">
      <alignment horizontal="right"/>
    </xf>
    <xf numFmtId="42" fontId="4" fillId="0" borderId="12" xfId="1" applyNumberFormat="1" applyFont="1" applyBorder="1" applyAlignment="1">
      <alignment horizontal="right"/>
    </xf>
    <xf numFmtId="42" fontId="4" fillId="0" borderId="13" xfId="1" applyNumberFormat="1" applyFont="1" applyBorder="1" applyAlignment="1">
      <alignment horizontal="right"/>
    </xf>
    <xf numFmtId="41" fontId="4" fillId="0" borderId="12" xfId="0" applyNumberFormat="1" applyFont="1" applyBorder="1" applyProtection="1">
      <protection locked="0"/>
    </xf>
    <xf numFmtId="41" fontId="4" fillId="0" borderId="13" xfId="0" applyNumberFormat="1" applyFont="1" applyBorder="1" applyProtection="1">
      <protection locked="0"/>
    </xf>
    <xf numFmtId="41" fontId="4" fillId="0" borderId="13" xfId="0" applyNumberFormat="1" applyFont="1" applyFill="1" applyBorder="1" applyAlignment="1" applyProtection="1">
      <alignment horizontal="right"/>
      <protection locked="0"/>
    </xf>
    <xf numFmtId="42" fontId="4" fillId="0" borderId="12" xfId="1" applyNumberFormat="1" applyFont="1" applyFill="1" applyBorder="1" applyAlignment="1">
      <alignment horizontal="right"/>
    </xf>
    <xf numFmtId="42" fontId="4" fillId="0" borderId="13" xfId="1" applyNumberFormat="1" applyFont="1" applyFill="1" applyBorder="1" applyAlignment="1">
      <alignment horizontal="right"/>
    </xf>
    <xf numFmtId="42" fontId="4" fillId="0" borderId="12" xfId="0" applyNumberFormat="1" applyFont="1" applyBorder="1"/>
    <xf numFmtId="42" fontId="4" fillId="0" borderId="13" xfId="0" applyNumberFormat="1" applyFont="1" applyBorder="1"/>
    <xf numFmtId="42" fontId="4" fillId="0" borderId="14" xfId="0" applyNumberFormat="1" applyFont="1" applyBorder="1"/>
    <xf numFmtId="42" fontId="4" fillId="0" borderId="15" xfId="0" applyNumberFormat="1" applyFont="1" applyBorder="1"/>
    <xf numFmtId="42" fontId="4" fillId="0" borderId="16" xfId="0" applyNumberFormat="1" applyFont="1" applyBorder="1"/>
    <xf numFmtId="1" fontId="4" fillId="2" borderId="13" xfId="0" applyNumberFormat="1" applyFont="1" applyFill="1" applyBorder="1" applyAlignment="1" applyProtection="1">
      <alignment horizontal="right" indent="1"/>
      <protection locked="0"/>
    </xf>
    <xf numFmtId="1" fontId="4" fillId="0" borderId="13" xfId="0" applyNumberFormat="1" applyFont="1" applyBorder="1" applyAlignment="1" applyProtection="1">
      <alignment horizontal="right" indent="1"/>
      <protection locked="0"/>
    </xf>
    <xf numFmtId="0" fontId="4" fillId="0" borderId="13" xfId="0" applyFont="1" applyBorder="1" applyAlignment="1" applyProtection="1">
      <alignment horizontal="right" indent="1"/>
      <protection locked="0"/>
    </xf>
    <xf numFmtId="0" fontId="4" fillId="0" borderId="15" xfId="0" applyFont="1" applyBorder="1" applyAlignment="1" applyProtection="1">
      <alignment horizontal="right" indent="1"/>
      <protection locked="0"/>
    </xf>
    <xf numFmtId="0" fontId="4" fillId="0" borderId="16" xfId="0" applyFont="1" applyBorder="1" applyAlignment="1" applyProtection="1">
      <alignment horizontal="right" indent="1"/>
      <protection locked="0"/>
    </xf>
    <xf numFmtId="42" fontId="4" fillId="2" borderId="17" xfId="0" applyNumberFormat="1" applyFont="1" applyFill="1" applyBorder="1"/>
    <xf numFmtId="42" fontId="4" fillId="2" borderId="18" xfId="0" applyNumberFormat="1" applyFont="1" applyFill="1" applyBorder="1"/>
    <xf numFmtId="42" fontId="4" fillId="0" borderId="18" xfId="0" applyNumberFormat="1" applyFont="1" applyFill="1" applyBorder="1"/>
    <xf numFmtId="42" fontId="4" fillId="0" borderId="19" xfId="0" applyNumberFormat="1" applyFont="1" applyFill="1" applyBorder="1"/>
    <xf numFmtId="2" fontId="4" fillId="2" borderId="12" xfId="0" applyNumberFormat="1" applyFont="1" applyFill="1" applyBorder="1" applyAlignment="1">
      <alignment horizontal="right" indent="1"/>
    </xf>
    <xf numFmtId="2" fontId="4" fillId="0" borderId="13" xfId="0" applyNumberFormat="1" applyFont="1" applyFill="1" applyBorder="1" applyAlignment="1">
      <alignment horizontal="right" indent="1"/>
    </xf>
    <xf numFmtId="10" fontId="4" fillId="2" borderId="12" xfId="0" applyNumberFormat="1" applyFont="1" applyFill="1" applyBorder="1" applyAlignment="1">
      <alignment horizontal="right" indent="1"/>
    </xf>
    <xf numFmtId="10" fontId="4" fillId="0" borderId="13" xfId="0" applyNumberFormat="1" applyFont="1" applyFill="1" applyBorder="1" applyAlignment="1">
      <alignment horizontal="right" indent="1"/>
    </xf>
    <xf numFmtId="2" fontId="4" fillId="2" borderId="14" xfId="0" applyNumberFormat="1" applyFont="1" applyFill="1" applyBorder="1" applyAlignment="1">
      <alignment horizontal="right" indent="1"/>
    </xf>
    <xf numFmtId="2" fontId="4" fillId="2" borderId="15" xfId="0" applyNumberFormat="1" applyFont="1" applyFill="1" applyBorder="1" applyAlignment="1">
      <alignment horizontal="right" indent="1"/>
    </xf>
    <xf numFmtId="2" fontId="4" fillId="0" borderId="15" xfId="0" applyNumberFormat="1" applyFont="1" applyFill="1" applyBorder="1" applyAlignment="1">
      <alignment horizontal="right" indent="1"/>
    </xf>
    <xf numFmtId="2" fontId="4" fillId="0" borderId="16" xfId="0" applyNumberFormat="1" applyFont="1" applyFill="1" applyBorder="1" applyAlignment="1">
      <alignment horizontal="right" indent="1"/>
    </xf>
    <xf numFmtId="42" fontId="4" fillId="0" borderId="20" xfId="0" applyNumberFormat="1" applyFont="1" applyFill="1" applyBorder="1"/>
    <xf numFmtId="2" fontId="4" fillId="0" borderId="11" xfId="0" applyNumberFormat="1" applyFont="1" applyFill="1" applyBorder="1" applyAlignment="1">
      <alignment horizontal="right" indent="1"/>
    </xf>
    <xf numFmtId="10" fontId="4" fillId="0" borderId="11" xfId="0" applyNumberFormat="1" applyFont="1" applyFill="1" applyBorder="1" applyAlignment="1">
      <alignment horizontal="right" indent="1"/>
    </xf>
    <xf numFmtId="2" fontId="4" fillId="0" borderId="21" xfId="0" applyNumberFormat="1" applyFont="1" applyFill="1" applyBorder="1" applyAlignment="1">
      <alignment horizontal="right" indent="1"/>
    </xf>
    <xf numFmtId="42" fontId="4" fillId="2" borderId="19" xfId="0" applyNumberFormat="1" applyFont="1" applyFill="1" applyBorder="1"/>
    <xf numFmtId="2" fontId="4" fillId="2" borderId="13" xfId="0" applyNumberFormat="1" applyFont="1" applyFill="1" applyBorder="1" applyAlignment="1">
      <alignment horizontal="right" indent="1"/>
    </xf>
    <xf numFmtId="10" fontId="4" fillId="2" borderId="13" xfId="0" applyNumberFormat="1" applyFont="1" applyFill="1" applyBorder="1" applyAlignment="1">
      <alignment horizontal="right" indent="1"/>
    </xf>
    <xf numFmtId="2" fontId="4" fillId="2" borderId="16" xfId="0" applyNumberFormat="1" applyFont="1" applyFill="1" applyBorder="1" applyAlignment="1">
      <alignment horizontal="right" indent="1"/>
    </xf>
    <xf numFmtId="0" fontId="4" fillId="0" borderId="0" xfId="0" applyFont="1" applyFill="1" applyBorder="1"/>
    <xf numFmtId="0" fontId="4" fillId="0" borderId="0" xfId="0" applyFont="1" applyFill="1" applyBorder="1" applyAlignment="1">
      <alignment horizontal="center"/>
    </xf>
    <xf numFmtId="0" fontId="0" fillId="0" borderId="12" xfId="0" applyBorder="1" applyAlignment="1">
      <alignment vertical="center" wrapText="1"/>
    </xf>
    <xf numFmtId="44" fontId="0" fillId="0" borderId="10" xfId="0" applyNumberFormat="1" applyBorder="1" applyAlignment="1">
      <alignment vertical="center" wrapText="1"/>
    </xf>
    <xf numFmtId="0" fontId="0" fillId="4" borderId="12" xfId="0" applyFill="1" applyBorder="1" applyAlignment="1">
      <alignment vertical="center" wrapText="1"/>
    </xf>
    <xf numFmtId="44" fontId="0" fillId="4" borderId="10" xfId="0" applyNumberFormat="1" applyFill="1" applyBorder="1" applyAlignment="1">
      <alignment vertical="center" wrapText="1"/>
    </xf>
    <xf numFmtId="0" fontId="0" fillId="0" borderId="22" xfId="0" applyBorder="1" applyAlignment="1">
      <alignment vertical="center" wrapText="1"/>
    </xf>
    <xf numFmtId="44" fontId="0" fillId="0" borderId="23" xfId="0" applyNumberFormat="1" applyBorder="1" applyAlignment="1">
      <alignment vertical="center" wrapText="1"/>
    </xf>
    <xf numFmtId="164" fontId="0" fillId="4" borderId="10" xfId="0" applyNumberFormat="1" applyFill="1" applyBorder="1" applyAlignment="1">
      <alignment vertical="center" wrapText="1"/>
    </xf>
    <xf numFmtId="164" fontId="0" fillId="0" borderId="23" xfId="0" applyNumberFormat="1" applyBorder="1" applyAlignment="1">
      <alignment vertical="center" wrapText="1"/>
    </xf>
    <xf numFmtId="0" fontId="5" fillId="0" borderId="0" xfId="0" applyFont="1" applyProtection="1">
      <protection locked="0"/>
    </xf>
    <xf numFmtId="0" fontId="4" fillId="0" borderId="24" xfId="0" applyFont="1" applyBorder="1" applyProtection="1">
      <protection locked="0"/>
    </xf>
    <xf numFmtId="0" fontId="4" fillId="0" borderId="24" xfId="0" applyFont="1" applyBorder="1"/>
    <xf numFmtId="1" fontId="4" fillId="2" borderId="16" xfId="0" applyNumberFormat="1" applyFont="1" applyFill="1" applyBorder="1" applyAlignment="1" applyProtection="1">
      <alignment horizontal="right" indent="1"/>
      <protection locked="0"/>
    </xf>
    <xf numFmtId="1" fontId="4" fillId="0" borderId="15" xfId="0" applyNumberFormat="1" applyFont="1" applyBorder="1" applyAlignment="1" applyProtection="1">
      <alignment horizontal="right" indent="1"/>
      <protection locked="0"/>
    </xf>
    <xf numFmtId="164" fontId="4" fillId="2" borderId="17" xfId="0" applyNumberFormat="1" applyFont="1" applyFill="1" applyBorder="1" applyAlignment="1" applyProtection="1">
      <alignment horizontal="right" indent="1"/>
      <protection locked="0"/>
    </xf>
    <xf numFmtId="164" fontId="4" fillId="2" borderId="18" xfId="0" applyNumberFormat="1" applyFont="1" applyFill="1" applyBorder="1" applyAlignment="1" applyProtection="1">
      <alignment horizontal="right" indent="1"/>
      <protection locked="0"/>
    </xf>
    <xf numFmtId="164" fontId="4" fillId="2" borderId="19" xfId="0" applyNumberFormat="1" applyFont="1" applyFill="1" applyBorder="1" applyAlignment="1" applyProtection="1">
      <alignment horizontal="right" indent="1"/>
      <protection locked="0"/>
    </xf>
    <xf numFmtId="164" fontId="4" fillId="0" borderId="20" xfId="0" applyNumberFormat="1" applyFont="1" applyBorder="1" applyAlignment="1" applyProtection="1">
      <alignment horizontal="right" indent="1"/>
      <protection locked="0"/>
    </xf>
    <xf numFmtId="164" fontId="4" fillId="0" borderId="18" xfId="0" applyNumberFormat="1" applyFont="1" applyBorder="1" applyAlignment="1" applyProtection="1">
      <alignment horizontal="right" indent="1"/>
      <protection locked="0"/>
    </xf>
    <xf numFmtId="164" fontId="4" fillId="0" borderId="19" xfId="0" applyNumberFormat="1" applyFont="1" applyBorder="1" applyAlignment="1" applyProtection="1">
      <alignment horizontal="right" indent="1"/>
      <protection locked="0"/>
    </xf>
    <xf numFmtId="164" fontId="4" fillId="2" borderId="16" xfId="0" applyNumberFormat="1" applyFont="1" applyFill="1" applyBorder="1" applyAlignment="1">
      <alignment horizontal="right"/>
    </xf>
    <xf numFmtId="164" fontId="4" fillId="0" borderId="21" xfId="0" applyNumberFormat="1" applyFont="1" applyBorder="1" applyAlignment="1">
      <alignment horizontal="right"/>
    </xf>
    <xf numFmtId="0" fontId="13" fillId="0" borderId="25"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27" xfId="0" applyFont="1" applyBorder="1" applyAlignment="1">
      <alignment horizontal="center" vertical="center" wrapText="1"/>
    </xf>
    <xf numFmtId="0" fontId="14" fillId="0" borderId="19" xfId="0" applyFont="1" applyFill="1" applyBorder="1" applyAlignment="1">
      <alignment horizontal="center" vertical="center" wrapText="1"/>
    </xf>
    <xf numFmtId="0" fontId="4" fillId="0" borderId="13" xfId="0" applyFont="1" applyFill="1" applyBorder="1" applyAlignment="1">
      <alignment horizontal="center"/>
    </xf>
    <xf numFmtId="0" fontId="4" fillId="4" borderId="13" xfId="0" applyFont="1" applyFill="1" applyBorder="1" applyAlignment="1">
      <alignment horizontal="center"/>
    </xf>
    <xf numFmtId="0" fontId="0" fillId="0" borderId="28" xfId="0" applyBorder="1" applyAlignment="1">
      <alignment vertical="center" wrapText="1"/>
    </xf>
    <xf numFmtId="44" fontId="0" fillId="0" borderId="29" xfId="0" applyNumberFormat="1" applyBorder="1" applyAlignment="1">
      <alignment vertical="center" wrapText="1"/>
    </xf>
    <xf numFmtId="0" fontId="4" fillId="0" borderId="30" xfId="0" applyFont="1" applyFill="1" applyBorder="1" applyAlignment="1">
      <alignment horizontal="center"/>
    </xf>
    <xf numFmtId="0" fontId="0" fillId="0" borderId="6" xfId="0" applyBorder="1" applyAlignment="1">
      <alignment vertical="center" wrapText="1"/>
    </xf>
    <xf numFmtId="44" fontId="0" fillId="0" borderId="7" xfId="0" applyNumberFormat="1" applyBorder="1" applyAlignment="1">
      <alignment vertical="center" wrapText="1"/>
    </xf>
    <xf numFmtId="0" fontId="4" fillId="0" borderId="8" xfId="0" applyFont="1" applyFill="1" applyBorder="1" applyAlignment="1">
      <alignment horizontal="center"/>
    </xf>
    <xf numFmtId="0" fontId="4" fillId="0" borderId="8" xfId="0" applyFont="1" applyBorder="1" applyAlignment="1">
      <alignment horizontal="center"/>
    </xf>
    <xf numFmtId="164" fontId="0" fillId="0" borderId="10" xfId="0" applyNumberFormat="1" applyBorder="1" applyAlignment="1">
      <alignment vertical="center" wrapText="1"/>
    </xf>
    <xf numFmtId="164" fontId="0" fillId="0" borderId="29" xfId="0" applyNumberFormat="1" applyBorder="1" applyAlignment="1">
      <alignment vertical="center" wrapText="1"/>
    </xf>
    <xf numFmtId="164" fontId="0" fillId="0" borderId="7" xfId="0" applyNumberFormat="1" applyBorder="1" applyAlignment="1">
      <alignment vertical="center" wrapText="1"/>
    </xf>
    <xf numFmtId="42" fontId="4" fillId="0" borderId="0" xfId="0" applyNumberFormat="1" applyFont="1"/>
    <xf numFmtId="41" fontId="4" fillId="0" borderId="0" xfId="0" applyNumberFormat="1" applyFont="1"/>
    <xf numFmtId="165" fontId="4" fillId="0" borderId="13" xfId="0" applyNumberFormat="1" applyFont="1" applyFill="1" applyBorder="1" applyAlignment="1" applyProtection="1">
      <alignment horizontal="right" indent="1"/>
      <protection locked="0"/>
    </xf>
    <xf numFmtId="164" fontId="4" fillId="0" borderId="16" xfId="0" applyNumberFormat="1" applyFont="1" applyFill="1" applyBorder="1" applyAlignment="1">
      <alignment horizontal="right"/>
    </xf>
    <xf numFmtId="1" fontId="4" fillId="0" borderId="10" xfId="0" applyNumberFormat="1" applyFont="1" applyFill="1" applyBorder="1" applyAlignment="1" applyProtection="1">
      <alignment horizontal="right" indent="1"/>
      <protection locked="0"/>
    </xf>
    <xf numFmtId="0" fontId="4" fillId="0" borderId="10" xfId="0" applyFont="1" applyFill="1" applyBorder="1" applyAlignment="1" applyProtection="1">
      <alignment horizontal="right" indent="1"/>
      <protection locked="0"/>
    </xf>
    <xf numFmtId="165" fontId="4" fillId="0" borderId="11" xfId="0" applyNumberFormat="1" applyFont="1" applyFill="1" applyBorder="1" applyAlignment="1" applyProtection="1">
      <alignment horizontal="right" indent="1"/>
      <protection locked="0"/>
    </xf>
    <xf numFmtId="165" fontId="4" fillId="0" borderId="10" xfId="0" applyNumberFormat="1" applyFont="1" applyFill="1" applyBorder="1" applyAlignment="1" applyProtection="1">
      <alignment horizontal="right" indent="1"/>
      <protection locked="0"/>
    </xf>
    <xf numFmtId="0" fontId="6" fillId="0" borderId="0" xfId="0" applyFont="1" applyBorder="1" applyAlignment="1">
      <alignment horizontal="left"/>
    </xf>
    <xf numFmtId="0" fontId="2" fillId="0" borderId="4" xfId="0" applyFont="1" applyBorder="1" applyAlignment="1" applyProtection="1">
      <alignment horizontal="center"/>
      <protection locked="0"/>
    </xf>
    <xf numFmtId="0" fontId="2" fillId="0" borderId="0" xfId="0" applyFont="1" applyBorder="1" applyAlignment="1" applyProtection="1">
      <alignment horizontal="center"/>
      <protection locked="0"/>
    </xf>
    <xf numFmtId="0" fontId="2" fillId="0" borderId="5" xfId="0" applyFont="1" applyBorder="1" applyAlignment="1" applyProtection="1">
      <alignment horizontal="center"/>
      <protection locked="0"/>
    </xf>
    <xf numFmtId="0" fontId="5" fillId="2" borderId="6" xfId="0" applyFont="1" applyFill="1" applyBorder="1" applyAlignment="1">
      <alignment horizontal="center"/>
    </xf>
    <xf numFmtId="0" fontId="5" fillId="2" borderId="7" xfId="0" applyFont="1" applyFill="1" applyBorder="1" applyAlignment="1">
      <alignment horizontal="center"/>
    </xf>
    <xf numFmtId="0" fontId="5" fillId="2" borderId="8" xfId="0" applyFont="1" applyFill="1" applyBorder="1" applyAlignment="1">
      <alignment horizontal="center"/>
    </xf>
    <xf numFmtId="0" fontId="6" fillId="0" borderId="0" xfId="0" applyFont="1" applyBorder="1" applyAlignment="1">
      <alignment horizontal="center"/>
    </xf>
    <xf numFmtId="0" fontId="4" fillId="0" borderId="0" xfId="0" applyFont="1" applyAlignment="1">
      <alignment horizontal="left" wrapText="1"/>
    </xf>
    <xf numFmtId="0" fontId="4" fillId="0" borderId="0" xfId="0" applyFont="1" applyAlignment="1">
      <alignment horizontal="center" wrapText="1"/>
    </xf>
    <xf numFmtId="0" fontId="5" fillId="3" borderId="6" xfId="0" applyFont="1" applyFill="1" applyBorder="1" applyAlignment="1">
      <alignment horizontal="center"/>
    </xf>
    <xf numFmtId="0" fontId="5" fillId="3" borderId="7" xfId="0" applyFont="1" applyFill="1" applyBorder="1" applyAlignment="1">
      <alignment horizontal="center"/>
    </xf>
    <xf numFmtId="0" fontId="5" fillId="3" borderId="8" xfId="0" applyFont="1" applyFill="1" applyBorder="1" applyAlignment="1">
      <alignment horizontal="center"/>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5" xfId="0" applyFont="1" applyBorder="1" applyAlignment="1">
      <alignment horizontal="center" vertical="center" wrapText="1"/>
    </xf>
    <xf numFmtId="0" fontId="4" fillId="0" borderId="0" xfId="0" applyFont="1" applyAlignment="1" applyProtection="1">
      <alignment horizontal="left" vertical="center"/>
      <protection locked="0"/>
    </xf>
  </cellXfs>
  <cellStyles count="5">
    <cellStyle name="Comma0" xfId="3"/>
    <cellStyle name="Currency" xfId="1" builtinId="4"/>
    <cellStyle name="Normal" xfId="0" builtinId="0"/>
    <cellStyle name="Normal 2" xfId="2"/>
    <cellStyle name="Normal 6"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35"/>
  <sheetViews>
    <sheetView tabSelected="1" zoomScaleNormal="100" workbookViewId="0">
      <selection activeCell="A3" sqref="A3"/>
    </sheetView>
  </sheetViews>
  <sheetFormatPr defaultColWidth="9.109375" defaultRowHeight="11.4" x14ac:dyDescent="0.2"/>
  <cols>
    <col min="1" max="1" width="48.44140625" style="5" customWidth="1"/>
    <col min="2" max="9" width="13.33203125" style="5" customWidth="1"/>
    <col min="10" max="10" width="9.109375" style="4"/>
    <col min="11" max="11" width="9.88671875" style="5" bestFit="1" customWidth="1"/>
    <col min="12" max="12" width="9.109375" style="5"/>
    <col min="13" max="16" width="0" style="5" hidden="1" customWidth="1"/>
    <col min="17" max="16384" width="9.109375" style="5"/>
  </cols>
  <sheetData>
    <row r="1" spans="1:16" ht="12.75" x14ac:dyDescent="0.2">
      <c r="A1" s="1" t="s">
        <v>138</v>
      </c>
      <c r="B1" s="2"/>
      <c r="C1" s="2"/>
      <c r="D1" s="2"/>
      <c r="E1" s="2"/>
      <c r="F1" s="2"/>
      <c r="G1" s="2"/>
      <c r="H1" s="2"/>
      <c r="I1" s="3"/>
    </row>
    <row r="2" spans="1:16" ht="12" x14ac:dyDescent="0.2">
      <c r="A2" s="6" t="s">
        <v>86</v>
      </c>
      <c r="B2" s="7"/>
      <c r="C2" s="7"/>
      <c r="D2" s="7"/>
      <c r="E2" s="4"/>
      <c r="F2" s="4"/>
      <c r="G2" s="4"/>
      <c r="H2" s="8" t="s">
        <v>0</v>
      </c>
      <c r="I2" s="9" t="s">
        <v>89</v>
      </c>
    </row>
    <row r="3" spans="1:16" s="14" customFormat="1" ht="14.25" x14ac:dyDescent="0.2">
      <c r="A3" s="10" t="s">
        <v>87</v>
      </c>
      <c r="B3" s="66"/>
      <c r="C3" s="192"/>
      <c r="D3" s="192"/>
      <c r="E3" s="192"/>
      <c r="F3" s="192"/>
      <c r="G3" s="11"/>
      <c r="H3" s="11"/>
      <c r="I3" s="12"/>
      <c r="J3" s="13"/>
    </row>
    <row r="4" spans="1:16" s="14" customFormat="1" ht="14.25" x14ac:dyDescent="0.2">
      <c r="A4" s="10" t="s">
        <v>124</v>
      </c>
      <c r="B4" s="66" t="s">
        <v>85</v>
      </c>
      <c r="C4" s="199" t="s">
        <v>88</v>
      </c>
      <c r="D4" s="199"/>
      <c r="E4" s="199"/>
      <c r="F4" s="199"/>
      <c r="G4" s="11"/>
      <c r="H4" s="11"/>
      <c r="I4" s="12"/>
      <c r="J4" s="13"/>
    </row>
    <row r="5" spans="1:16" s="14" customFormat="1" ht="14.25" x14ac:dyDescent="0.2">
      <c r="A5" s="193" t="s">
        <v>1</v>
      </c>
      <c r="B5" s="194"/>
      <c r="C5" s="194"/>
      <c r="D5" s="194"/>
      <c r="E5" s="194"/>
      <c r="F5" s="194"/>
      <c r="G5" s="194"/>
      <c r="H5" s="194"/>
      <c r="I5" s="195"/>
      <c r="J5" s="13"/>
    </row>
    <row r="6" spans="1:16" s="14" customFormat="1" ht="14.25" x14ac:dyDescent="0.2">
      <c r="A6" s="193" t="s">
        <v>125</v>
      </c>
      <c r="B6" s="194"/>
      <c r="C6" s="194"/>
      <c r="D6" s="194"/>
      <c r="E6" s="194"/>
      <c r="F6" s="194"/>
      <c r="G6" s="194"/>
      <c r="H6" s="194"/>
      <c r="I6" s="195"/>
      <c r="J6" s="13"/>
    </row>
    <row r="7" spans="1:16" s="14" customFormat="1" ht="14.25" x14ac:dyDescent="0.2">
      <c r="A7" s="193" t="s">
        <v>126</v>
      </c>
      <c r="B7" s="194"/>
      <c r="C7" s="194"/>
      <c r="D7" s="194"/>
      <c r="E7" s="194"/>
      <c r="F7" s="194"/>
      <c r="G7" s="194"/>
      <c r="H7" s="194"/>
      <c r="I7" s="195"/>
      <c r="J7" s="13"/>
    </row>
    <row r="8" spans="1:16" ht="13.5" thickBot="1" x14ac:dyDescent="0.25">
      <c r="A8" s="15"/>
      <c r="B8" s="16"/>
      <c r="C8" s="16"/>
      <c r="D8" s="16"/>
      <c r="E8" s="17"/>
      <c r="F8" s="17"/>
      <c r="G8" s="17"/>
      <c r="H8" s="17"/>
      <c r="I8" s="18"/>
    </row>
    <row r="9" spans="1:16" ht="13.5" customHeight="1" thickBot="1" x14ac:dyDescent="0.25">
      <c r="A9" s="19"/>
      <c r="B9" s="196" t="s">
        <v>2</v>
      </c>
      <c r="C9" s="197"/>
      <c r="D9" s="198"/>
      <c r="E9" s="20" t="s">
        <v>3</v>
      </c>
      <c r="F9" s="21"/>
      <c r="G9" s="21"/>
      <c r="H9" s="21"/>
      <c r="I9" s="22"/>
    </row>
    <row r="10" spans="1:16" ht="12" x14ac:dyDescent="0.2">
      <c r="A10" s="19"/>
      <c r="B10" s="25" t="s">
        <v>4</v>
      </c>
      <c r="C10" s="25" t="s">
        <v>4</v>
      </c>
      <c r="D10" s="25" t="s">
        <v>4</v>
      </c>
      <c r="E10" s="26" t="s">
        <v>4</v>
      </c>
      <c r="F10" s="27" t="s">
        <v>4</v>
      </c>
      <c r="G10" s="27" t="s">
        <v>4</v>
      </c>
      <c r="H10" s="27" t="s">
        <v>4</v>
      </c>
      <c r="I10" s="28" t="s">
        <v>4</v>
      </c>
    </row>
    <row r="11" spans="1:16" ht="12" x14ac:dyDescent="0.2">
      <c r="A11" s="19"/>
      <c r="B11" s="29">
        <v>2021</v>
      </c>
      <c r="C11" s="29">
        <v>2022</v>
      </c>
      <c r="D11" s="29">
        <v>2023</v>
      </c>
      <c r="E11" s="30">
        <v>2024</v>
      </c>
      <c r="F11" s="31">
        <v>2025</v>
      </c>
      <c r="G11" s="31">
        <v>2026</v>
      </c>
      <c r="H11" s="32">
        <v>2027</v>
      </c>
      <c r="I11" s="32">
        <v>2028</v>
      </c>
      <c r="M11" s="5">
        <v>1940000</v>
      </c>
      <c r="N11" s="5">
        <v>250</v>
      </c>
      <c r="O11" s="5">
        <v>7185</v>
      </c>
      <c r="P11" s="5">
        <f>+N11*O11</f>
        <v>1796250</v>
      </c>
    </row>
    <row r="12" spans="1:16" ht="12" x14ac:dyDescent="0.2">
      <c r="A12" s="33" t="s">
        <v>5</v>
      </c>
      <c r="B12" s="90"/>
      <c r="C12" s="90"/>
      <c r="D12" s="90"/>
      <c r="E12" s="100"/>
      <c r="F12" s="69"/>
      <c r="G12" s="69"/>
      <c r="H12" s="69"/>
      <c r="I12" s="101"/>
      <c r="N12" s="5">
        <v>300</v>
      </c>
      <c r="O12" s="5">
        <v>7185.11</v>
      </c>
      <c r="P12" s="5">
        <f>+N12*O12</f>
        <v>2155533</v>
      </c>
    </row>
    <row r="13" spans="1:16" ht="12" x14ac:dyDescent="0.2">
      <c r="A13" s="19" t="s">
        <v>6</v>
      </c>
      <c r="B13" s="91">
        <f>1785233+111508</f>
        <v>1896741</v>
      </c>
      <c r="C13" s="91">
        <f>2104621-52292-278</f>
        <v>2052051</v>
      </c>
      <c r="D13" s="91">
        <v>1515784</v>
      </c>
      <c r="E13" s="102">
        <f>1952143-55982</f>
        <v>1896161</v>
      </c>
      <c r="F13" s="70">
        <f>+E13*1.04</f>
        <v>1972007.4400000002</v>
      </c>
      <c r="G13" s="70">
        <f>+F13*1.02</f>
        <v>2011447.5888000003</v>
      </c>
      <c r="H13" s="70">
        <f>+G13*1.02</f>
        <v>2051676.5405760002</v>
      </c>
      <c r="I13" s="103">
        <f>+H13*1.02</f>
        <v>2092710.0713875203</v>
      </c>
      <c r="N13" s="5">
        <v>325</v>
      </c>
      <c r="O13" s="5">
        <v>7185.11</v>
      </c>
      <c r="P13" s="5">
        <f>+N13*O13</f>
        <v>2335160.75</v>
      </c>
    </row>
    <row r="14" spans="1:16" ht="12" x14ac:dyDescent="0.2">
      <c r="A14" s="19" t="s">
        <v>7</v>
      </c>
      <c r="B14" s="92">
        <v>20</v>
      </c>
      <c r="C14" s="92">
        <v>0</v>
      </c>
      <c r="D14" s="92">
        <v>4148</v>
      </c>
      <c r="E14" s="104">
        <v>5300</v>
      </c>
      <c r="F14" s="72">
        <v>5500</v>
      </c>
      <c r="G14" s="72">
        <v>5500</v>
      </c>
      <c r="H14" s="72">
        <v>5500</v>
      </c>
      <c r="I14" s="105">
        <v>5500</v>
      </c>
      <c r="J14" s="34"/>
      <c r="N14" s="5">
        <v>350</v>
      </c>
      <c r="O14" s="5">
        <v>7185.11</v>
      </c>
      <c r="P14" s="5">
        <f>+N14*O14</f>
        <v>2514788.5</v>
      </c>
    </row>
    <row r="15" spans="1:16" ht="12" x14ac:dyDescent="0.2">
      <c r="A15" s="19" t="s">
        <v>8</v>
      </c>
      <c r="B15" s="92">
        <v>1452</v>
      </c>
      <c r="C15" s="92">
        <v>6632</v>
      </c>
      <c r="D15" s="92">
        <f>1856+4694</f>
        <v>6550</v>
      </c>
      <c r="E15" s="104">
        <v>6500</v>
      </c>
      <c r="F15" s="72">
        <v>7000</v>
      </c>
      <c r="G15" s="72">
        <v>8000</v>
      </c>
      <c r="H15" s="72">
        <v>9000</v>
      </c>
      <c r="I15" s="105">
        <v>10000</v>
      </c>
      <c r="J15" s="34"/>
      <c r="N15" s="5">
        <v>350</v>
      </c>
      <c r="O15" s="5">
        <v>7185.11</v>
      </c>
      <c r="P15" s="5">
        <f>+N15*O15</f>
        <v>2514788.5</v>
      </c>
    </row>
    <row r="16" spans="1:16" ht="12" x14ac:dyDescent="0.2">
      <c r="A16" s="19" t="s">
        <v>9</v>
      </c>
      <c r="B16" s="92">
        <f>1694728+5237660+8451+47486</f>
        <v>6988325</v>
      </c>
      <c r="C16" s="92">
        <f>6696530+278+52292-C37-C38-C15-1</f>
        <v>6700174</v>
      </c>
      <c r="D16" s="92">
        <v>7235748</v>
      </c>
      <c r="E16" s="104">
        <v>7725000</v>
      </c>
      <c r="F16" s="72">
        <v>6875000</v>
      </c>
      <c r="G16" s="72">
        <f>+F16*1.02</f>
        <v>7012500</v>
      </c>
      <c r="H16" s="72">
        <f>+G16*1.02</f>
        <v>7152750</v>
      </c>
      <c r="I16" s="105">
        <f>+H16*1.015</f>
        <v>7260041.2499999991</v>
      </c>
      <c r="J16" s="34"/>
    </row>
    <row r="17" spans="1:16" ht="12" x14ac:dyDescent="0.2">
      <c r="A17" s="35" t="s">
        <v>10</v>
      </c>
      <c r="B17" s="93">
        <f t="shared" ref="B17" si="0">SUM(B13:B16)</f>
        <v>8886538</v>
      </c>
      <c r="C17" s="93">
        <f t="shared" ref="C17:D17" si="1">SUM(C13:C16)</f>
        <v>8758857</v>
      </c>
      <c r="D17" s="93">
        <f t="shared" si="1"/>
        <v>8762230</v>
      </c>
      <c r="E17" s="106">
        <f>SUM(E13:E16)</f>
        <v>9632961</v>
      </c>
      <c r="F17" s="74">
        <f t="shared" ref="F17:I17" si="2">SUM(F13:F16)</f>
        <v>8859507.4399999995</v>
      </c>
      <c r="G17" s="74">
        <f t="shared" si="2"/>
        <v>9037447.5888</v>
      </c>
      <c r="H17" s="74">
        <f t="shared" si="2"/>
        <v>9218926.5405759998</v>
      </c>
      <c r="I17" s="107">
        <f t="shared" si="2"/>
        <v>9368251.3213875182</v>
      </c>
      <c r="J17" s="34"/>
    </row>
    <row r="18" spans="1:16" ht="12" x14ac:dyDescent="0.2">
      <c r="A18" s="35"/>
      <c r="B18" s="73"/>
      <c r="C18" s="93"/>
      <c r="D18" s="93"/>
      <c r="E18" s="106"/>
      <c r="F18" s="74"/>
      <c r="G18" s="74"/>
      <c r="H18" s="74"/>
      <c r="I18" s="107"/>
      <c r="J18" s="34"/>
      <c r="N18" s="5">
        <v>750000</v>
      </c>
      <c r="O18" s="5">
        <f>35000*1.25</f>
        <v>43750</v>
      </c>
      <c r="P18" s="5">
        <f>(+N18+O18)*1.02</f>
        <v>809625</v>
      </c>
    </row>
    <row r="19" spans="1:16" ht="12" x14ac:dyDescent="0.2">
      <c r="A19" s="33" t="s">
        <v>11</v>
      </c>
      <c r="B19" s="75"/>
      <c r="C19" s="94"/>
      <c r="D19" s="94"/>
      <c r="E19" s="108"/>
      <c r="F19" s="76"/>
      <c r="G19" s="76"/>
      <c r="H19" s="76"/>
      <c r="I19" s="109"/>
      <c r="J19" s="34"/>
      <c r="N19" s="5">
        <f>+P18</f>
        <v>809625</v>
      </c>
      <c r="O19" s="5">
        <v>43750</v>
      </c>
      <c r="P19" s="5">
        <f>(+N19+O19)*1.02</f>
        <v>870442.5</v>
      </c>
    </row>
    <row r="20" spans="1:16" ht="12" x14ac:dyDescent="0.2">
      <c r="A20" s="19" t="s">
        <v>12</v>
      </c>
      <c r="B20" s="91">
        <v>6363852</v>
      </c>
      <c r="C20" s="91">
        <v>6939986</v>
      </c>
      <c r="D20" s="91">
        <v>7072264</v>
      </c>
      <c r="E20" s="70">
        <v>7160000</v>
      </c>
      <c r="F20" s="70">
        <f>+E20-580000</f>
        <v>6580000</v>
      </c>
      <c r="G20" s="70">
        <f>+F20*1.02</f>
        <v>6711600</v>
      </c>
      <c r="H20" s="103">
        <f>+G20*1.02</f>
        <v>6845832</v>
      </c>
      <c r="I20" s="103">
        <f>+H20*1.02</f>
        <v>6982748.6399999997</v>
      </c>
      <c r="J20" s="34"/>
      <c r="N20" s="5">
        <f>+P19</f>
        <v>870442.5</v>
      </c>
      <c r="O20" s="5">
        <v>43750</v>
      </c>
      <c r="P20" s="5">
        <f>(+N20+O20)*1.02</f>
        <v>932476.35</v>
      </c>
    </row>
    <row r="21" spans="1:16" ht="12" x14ac:dyDescent="0.2">
      <c r="A21" s="19" t="s">
        <v>13</v>
      </c>
      <c r="B21" s="92">
        <v>1954290</v>
      </c>
      <c r="C21" s="92">
        <v>2073523</v>
      </c>
      <c r="D21" s="92">
        <v>2042603</v>
      </c>
      <c r="E21" s="77">
        <v>2037287</v>
      </c>
      <c r="F21" s="77">
        <f>+F20*0.285</f>
        <v>1875299.9999999998</v>
      </c>
      <c r="G21" s="77">
        <f>+G20*0.285</f>
        <v>1912805.9999999998</v>
      </c>
      <c r="H21" s="111">
        <f>+H20*0.29</f>
        <v>1985291.2799999998</v>
      </c>
      <c r="I21" s="111">
        <f>+I20*0.29</f>
        <v>2024997.1055999997</v>
      </c>
      <c r="J21" s="34"/>
      <c r="N21" s="5">
        <f>+P20</f>
        <v>932476.35</v>
      </c>
      <c r="O21" s="5">
        <v>43750</v>
      </c>
      <c r="P21" s="5">
        <f>(+N21+O21)*1.02</f>
        <v>995750.87699999998</v>
      </c>
    </row>
    <row r="22" spans="1:16" ht="12" x14ac:dyDescent="0.2">
      <c r="A22" s="19" t="s">
        <v>14</v>
      </c>
      <c r="B22" s="92">
        <v>555048</v>
      </c>
      <c r="C22" s="92">
        <v>699197</v>
      </c>
      <c r="D22" s="92">
        <v>749332</v>
      </c>
      <c r="E22" s="77">
        <v>685000</v>
      </c>
      <c r="F22" s="77">
        <v>625000</v>
      </c>
      <c r="G22" s="77">
        <v>600000</v>
      </c>
      <c r="H22" s="111">
        <v>575000</v>
      </c>
      <c r="I22" s="111">
        <v>585500</v>
      </c>
      <c r="J22" s="34"/>
    </row>
    <row r="23" spans="1:16" ht="12" x14ac:dyDescent="0.2">
      <c r="A23" s="19" t="s">
        <v>15</v>
      </c>
      <c r="B23" s="92">
        <v>187365</v>
      </c>
      <c r="C23" s="92">
        <v>177739</v>
      </c>
      <c r="D23" s="92">
        <v>246473</v>
      </c>
      <c r="E23" s="77">
        <v>165000</v>
      </c>
      <c r="F23" s="77">
        <v>150000</v>
      </c>
      <c r="G23" s="77">
        <v>165000</v>
      </c>
      <c r="H23" s="111">
        <v>175000</v>
      </c>
      <c r="I23" s="111">
        <v>180000</v>
      </c>
      <c r="J23" s="34"/>
    </row>
    <row r="24" spans="1:16" ht="12" x14ac:dyDescent="0.2">
      <c r="A24" s="19" t="s">
        <v>16</v>
      </c>
      <c r="B24" s="92">
        <v>0</v>
      </c>
      <c r="C24" s="92">
        <v>0</v>
      </c>
      <c r="D24" s="92">
        <v>0</v>
      </c>
      <c r="E24" s="78">
        <v>0</v>
      </c>
      <c r="F24" s="77">
        <v>0</v>
      </c>
      <c r="G24" s="77">
        <v>0</v>
      </c>
      <c r="H24" s="111">
        <v>0</v>
      </c>
      <c r="I24" s="111">
        <v>0</v>
      </c>
      <c r="J24" s="34"/>
      <c r="K24" s="185"/>
    </row>
    <row r="25" spans="1:16" ht="12" x14ac:dyDescent="0.2">
      <c r="A25" s="19" t="s">
        <v>17</v>
      </c>
      <c r="B25" s="92">
        <v>0</v>
      </c>
      <c r="C25" s="92">
        <v>0</v>
      </c>
      <c r="D25" s="92">
        <v>0</v>
      </c>
      <c r="E25" s="77">
        <v>0</v>
      </c>
      <c r="F25" s="77">
        <v>0</v>
      </c>
      <c r="G25" s="77">
        <v>0</v>
      </c>
      <c r="H25" s="111">
        <v>0</v>
      </c>
      <c r="I25" s="111">
        <v>0</v>
      </c>
      <c r="J25" s="34"/>
    </row>
    <row r="26" spans="1:16" ht="12" x14ac:dyDescent="0.2">
      <c r="A26" s="19" t="s">
        <v>18</v>
      </c>
      <c r="B26" s="92">
        <v>70023</v>
      </c>
      <c r="C26" s="92">
        <v>62449</v>
      </c>
      <c r="D26" s="92">
        <v>70536</v>
      </c>
      <c r="E26" s="79">
        <v>70000</v>
      </c>
      <c r="F26" s="79">
        <v>65000</v>
      </c>
      <c r="G26" s="79">
        <v>70000</v>
      </c>
      <c r="H26" s="112">
        <v>70000</v>
      </c>
      <c r="I26" s="112">
        <v>70000</v>
      </c>
      <c r="J26" s="34"/>
    </row>
    <row r="27" spans="1:16" ht="12" x14ac:dyDescent="0.2">
      <c r="A27" s="19" t="s">
        <v>19</v>
      </c>
      <c r="B27" s="92">
        <v>0</v>
      </c>
      <c r="C27" s="92">
        <v>0</v>
      </c>
      <c r="D27" s="92">
        <v>0</v>
      </c>
      <c r="E27" s="110">
        <v>0</v>
      </c>
      <c r="F27" s="79">
        <v>0</v>
      </c>
      <c r="G27" s="79">
        <v>0</v>
      </c>
      <c r="H27" s="79">
        <v>0</v>
      </c>
      <c r="I27" s="112">
        <v>0</v>
      </c>
      <c r="J27" s="34"/>
    </row>
    <row r="28" spans="1:16" ht="12" x14ac:dyDescent="0.2">
      <c r="A28" s="19" t="s">
        <v>20</v>
      </c>
      <c r="B28" s="73">
        <f t="shared" ref="B28:C28" si="3">SUM(B20:B27)</f>
        <v>9130578</v>
      </c>
      <c r="C28" s="93">
        <f t="shared" si="3"/>
        <v>9952894</v>
      </c>
      <c r="D28" s="93">
        <f t="shared" ref="D28" si="4">SUM(D20:D27)</f>
        <v>10181208</v>
      </c>
      <c r="E28" s="106">
        <f>SUM(E20:E27)</f>
        <v>10117287</v>
      </c>
      <c r="F28" s="74">
        <f t="shared" ref="F28:I28" si="5">SUM(F20:F27)</f>
        <v>9295300</v>
      </c>
      <c r="G28" s="74">
        <f t="shared" si="5"/>
        <v>9459406</v>
      </c>
      <c r="H28" s="74">
        <f t="shared" si="5"/>
        <v>9651123.2799999993</v>
      </c>
      <c r="I28" s="107">
        <f t="shared" si="5"/>
        <v>9843245.7456</v>
      </c>
      <c r="J28" s="36"/>
    </row>
    <row r="29" spans="1:16" ht="12" customHeight="1" x14ac:dyDescent="0.2">
      <c r="A29" s="19"/>
      <c r="B29" s="73"/>
      <c r="C29" s="93"/>
      <c r="D29" s="93"/>
      <c r="E29" s="106"/>
      <c r="F29" s="74"/>
      <c r="G29" s="74"/>
      <c r="H29" s="74"/>
      <c r="I29" s="107"/>
      <c r="J29" s="34"/>
    </row>
    <row r="30" spans="1:16" ht="12" customHeight="1" x14ac:dyDescent="0.2">
      <c r="A30" s="19" t="s">
        <v>21</v>
      </c>
      <c r="B30" s="73"/>
      <c r="C30" s="93"/>
      <c r="D30" s="93"/>
      <c r="E30" s="106"/>
      <c r="F30" s="74"/>
      <c r="G30" s="74"/>
      <c r="H30" s="74"/>
      <c r="I30" s="107"/>
      <c r="J30" s="34"/>
      <c r="K30" s="184"/>
    </row>
    <row r="31" spans="1:16" ht="12" customHeight="1" x14ac:dyDescent="0.2">
      <c r="A31" s="19" t="s">
        <v>11</v>
      </c>
      <c r="B31" s="73">
        <f t="shared" ref="B31:C31" si="6">B17-B28</f>
        <v>-244040</v>
      </c>
      <c r="C31" s="93">
        <f t="shared" si="6"/>
        <v>-1194037</v>
      </c>
      <c r="D31" s="93">
        <f t="shared" ref="D31" si="7">D17-D28</f>
        <v>-1418978</v>
      </c>
      <c r="E31" s="106">
        <f>E17-E28</f>
        <v>-484326</v>
      </c>
      <c r="F31" s="74">
        <f t="shared" ref="F31:I31" si="8">F17-F28</f>
        <v>-435792.56000000052</v>
      </c>
      <c r="G31" s="74">
        <f t="shared" si="8"/>
        <v>-421958.41119999997</v>
      </c>
      <c r="H31" s="74">
        <f t="shared" si="8"/>
        <v>-432196.73942399956</v>
      </c>
      <c r="I31" s="107">
        <f t="shared" si="8"/>
        <v>-474994.42421248183</v>
      </c>
      <c r="J31" s="34"/>
    </row>
    <row r="32" spans="1:16" ht="12" customHeight="1" x14ac:dyDescent="0.2">
      <c r="A32" s="19"/>
      <c r="B32" s="73"/>
      <c r="C32" s="93"/>
      <c r="D32" s="93"/>
      <c r="E32" s="106"/>
      <c r="F32" s="74"/>
      <c r="G32" s="74"/>
      <c r="H32" s="74"/>
      <c r="I32" s="107"/>
      <c r="J32" s="34"/>
    </row>
    <row r="33" spans="1:10" ht="12" customHeight="1" x14ac:dyDescent="0.2">
      <c r="A33" s="37" t="s">
        <v>22</v>
      </c>
      <c r="B33" s="75"/>
      <c r="C33" s="94"/>
      <c r="D33" s="94"/>
      <c r="E33" s="113"/>
      <c r="F33" s="80"/>
      <c r="G33" s="80"/>
      <c r="H33" s="80"/>
      <c r="I33" s="114"/>
      <c r="J33" s="34"/>
    </row>
    <row r="34" spans="1:10" ht="12" customHeight="1" x14ac:dyDescent="0.2">
      <c r="A34" s="38" t="s">
        <v>23</v>
      </c>
      <c r="B34" s="91">
        <v>478002</v>
      </c>
      <c r="C34" s="91">
        <v>935229</v>
      </c>
      <c r="D34" s="91">
        <v>1034367</v>
      </c>
      <c r="E34" s="70">
        <v>452000</v>
      </c>
      <c r="F34" s="70">
        <v>450000</v>
      </c>
      <c r="G34" s="103">
        <v>500000</v>
      </c>
      <c r="H34" s="103">
        <v>500000</v>
      </c>
      <c r="I34" s="103">
        <v>500000</v>
      </c>
      <c r="J34" s="34"/>
    </row>
    <row r="35" spans="1:10" ht="12" customHeight="1" x14ac:dyDescent="0.2">
      <c r="A35" s="19" t="s">
        <v>24</v>
      </c>
      <c r="B35" s="92">
        <v>855</v>
      </c>
      <c r="C35" s="92">
        <v>278</v>
      </c>
      <c r="D35" s="92">
        <v>601</v>
      </c>
      <c r="E35" s="72">
        <v>48421</v>
      </c>
      <c r="F35" s="72">
        <v>900</v>
      </c>
      <c r="G35" s="72">
        <v>900</v>
      </c>
      <c r="H35" s="105">
        <v>900</v>
      </c>
      <c r="I35" s="105">
        <v>900</v>
      </c>
      <c r="J35" s="34"/>
    </row>
    <row r="36" spans="1:10" ht="12" customHeight="1" x14ac:dyDescent="0.2">
      <c r="A36" s="19" t="s">
        <v>25</v>
      </c>
      <c r="B36" s="92">
        <v>104477</v>
      </c>
      <c r="C36" s="92">
        <v>0</v>
      </c>
      <c r="D36" s="92">
        <v>0</v>
      </c>
      <c r="E36" s="72">
        <v>0</v>
      </c>
      <c r="F36" s="72">
        <v>0</v>
      </c>
      <c r="G36" s="72">
        <v>0</v>
      </c>
      <c r="H36" s="105">
        <v>0</v>
      </c>
      <c r="I36" s="105">
        <v>0</v>
      </c>
      <c r="J36" s="34"/>
    </row>
    <row r="37" spans="1:10" ht="12" customHeight="1" x14ac:dyDescent="0.2">
      <c r="A37" s="19" t="s">
        <v>26</v>
      </c>
      <c r="B37" s="92">
        <v>68826</v>
      </c>
      <c r="C37" s="92">
        <v>42161</v>
      </c>
      <c r="D37" s="92">
        <v>59575</v>
      </c>
      <c r="E37" s="72">
        <v>35000</v>
      </c>
      <c r="F37" s="72">
        <v>40000</v>
      </c>
      <c r="G37" s="72">
        <v>42000</v>
      </c>
      <c r="H37" s="105">
        <v>45000</v>
      </c>
      <c r="I37" s="105">
        <v>48000</v>
      </c>
      <c r="J37" s="34"/>
    </row>
    <row r="38" spans="1:10" ht="12" customHeight="1" x14ac:dyDescent="0.2">
      <c r="A38" s="19" t="s">
        <v>27</v>
      </c>
      <c r="B38" s="92">
        <v>139</v>
      </c>
      <c r="C38" s="92">
        <v>132</v>
      </c>
      <c r="D38" s="92">
        <v>5306</v>
      </c>
      <c r="E38" s="72">
        <v>4700</v>
      </c>
      <c r="F38" s="72">
        <v>5000</v>
      </c>
      <c r="G38" s="72">
        <v>4700</v>
      </c>
      <c r="H38" s="105">
        <v>4500</v>
      </c>
      <c r="I38" s="105">
        <v>4000</v>
      </c>
      <c r="J38" s="34"/>
    </row>
    <row r="39" spans="1:10" ht="12" customHeight="1" x14ac:dyDescent="0.2">
      <c r="A39" s="19" t="s">
        <v>28</v>
      </c>
      <c r="B39" s="92">
        <v>0</v>
      </c>
      <c r="C39" s="92">
        <v>0</v>
      </c>
      <c r="D39" s="92">
        <v>0</v>
      </c>
      <c r="E39" s="72">
        <v>0</v>
      </c>
      <c r="F39" s="72">
        <v>0</v>
      </c>
      <c r="G39" s="72">
        <v>0</v>
      </c>
      <c r="H39" s="105">
        <v>0</v>
      </c>
      <c r="I39" s="105">
        <v>0</v>
      </c>
      <c r="J39" s="34"/>
    </row>
    <row r="40" spans="1:10" ht="12" customHeight="1" x14ac:dyDescent="0.2">
      <c r="A40" s="19" t="s">
        <v>29</v>
      </c>
      <c r="B40" s="112">
        <v>-867</v>
      </c>
      <c r="C40" s="112">
        <v>-23483</v>
      </c>
      <c r="D40" s="112">
        <v>-46950</v>
      </c>
      <c r="E40" s="105">
        <v>-48137</v>
      </c>
      <c r="F40" s="105">
        <v>-49974</v>
      </c>
      <c r="G40" s="105">
        <v>-49974</v>
      </c>
      <c r="H40" s="105">
        <v>-49974</v>
      </c>
      <c r="I40" s="105">
        <v>-49974</v>
      </c>
      <c r="J40" s="34"/>
    </row>
    <row r="41" spans="1:10" ht="12" customHeight="1" x14ac:dyDescent="0.2">
      <c r="A41" s="19" t="s">
        <v>30</v>
      </c>
      <c r="B41" s="112">
        <v>-9933</v>
      </c>
      <c r="C41" s="112">
        <v>-9788</v>
      </c>
      <c r="D41" s="112">
        <v>-8793</v>
      </c>
      <c r="E41" s="105">
        <v>-7606</v>
      </c>
      <c r="F41" s="105">
        <v>-5768.28</v>
      </c>
      <c r="G41" s="105">
        <v>-5768.28</v>
      </c>
      <c r="H41" s="105">
        <v>-5768.28</v>
      </c>
      <c r="I41" s="105">
        <v>-5768.28</v>
      </c>
      <c r="J41" s="34"/>
    </row>
    <row r="42" spans="1:10" ht="12" customHeight="1" x14ac:dyDescent="0.2">
      <c r="A42" s="19" t="s">
        <v>31</v>
      </c>
      <c r="B42" s="71">
        <v>0</v>
      </c>
      <c r="C42" s="92">
        <v>0</v>
      </c>
      <c r="D42" s="92">
        <v>0</v>
      </c>
      <c r="E42" s="104">
        <v>0</v>
      </c>
      <c r="F42" s="72">
        <v>0</v>
      </c>
      <c r="G42" s="72">
        <v>0</v>
      </c>
      <c r="H42" s="72">
        <v>0</v>
      </c>
      <c r="I42" s="105">
        <v>0</v>
      </c>
      <c r="J42" s="34"/>
    </row>
    <row r="43" spans="1:10" ht="12" customHeight="1" x14ac:dyDescent="0.2">
      <c r="A43" s="19" t="s">
        <v>32</v>
      </c>
      <c r="B43" s="71">
        <v>0</v>
      </c>
      <c r="C43" s="92">
        <v>0</v>
      </c>
      <c r="D43" s="92">
        <v>0</v>
      </c>
      <c r="E43" s="104">
        <v>0</v>
      </c>
      <c r="F43" s="72">
        <v>0</v>
      </c>
      <c r="G43" s="72">
        <v>0</v>
      </c>
      <c r="H43" s="72">
        <v>0</v>
      </c>
      <c r="I43" s="105">
        <v>0</v>
      </c>
      <c r="J43" s="34"/>
    </row>
    <row r="44" spans="1:10" ht="12" customHeight="1" x14ac:dyDescent="0.2">
      <c r="A44" s="19" t="s">
        <v>33</v>
      </c>
      <c r="B44" s="73">
        <f t="shared" ref="B44:C44" si="9">SUM(B34:B43)</f>
        <v>641499</v>
      </c>
      <c r="C44" s="93">
        <f t="shared" si="9"/>
        <v>944529</v>
      </c>
      <c r="D44" s="93">
        <f t="shared" ref="D44" si="10">SUM(D34:D43)</f>
        <v>1044106</v>
      </c>
      <c r="E44" s="106">
        <f>SUM(E34:E43)</f>
        <v>484378</v>
      </c>
      <c r="F44" s="74">
        <f t="shared" ref="F44:I44" si="11">SUM(F34:F43)</f>
        <v>440157.72</v>
      </c>
      <c r="G44" s="74">
        <f t="shared" si="11"/>
        <v>491857.72</v>
      </c>
      <c r="H44" s="74">
        <f t="shared" si="11"/>
        <v>494657.72</v>
      </c>
      <c r="I44" s="107">
        <f t="shared" si="11"/>
        <v>497157.72</v>
      </c>
      <c r="J44" s="34"/>
    </row>
    <row r="45" spans="1:10" ht="12" customHeight="1" x14ac:dyDescent="0.2">
      <c r="A45" s="19"/>
      <c r="B45" s="81"/>
      <c r="C45" s="96"/>
      <c r="D45" s="96"/>
      <c r="E45" s="115"/>
      <c r="F45" s="82"/>
      <c r="G45" s="82"/>
      <c r="H45" s="82"/>
      <c r="I45" s="116"/>
      <c r="J45" s="34"/>
    </row>
    <row r="46" spans="1:10" ht="12" customHeight="1" x14ac:dyDescent="0.2">
      <c r="A46" s="19"/>
      <c r="B46" s="81"/>
      <c r="C46" s="96"/>
      <c r="D46" s="96"/>
      <c r="E46" s="115"/>
      <c r="F46" s="82"/>
      <c r="G46" s="82"/>
      <c r="H46" s="82"/>
      <c r="I46" s="116"/>
      <c r="J46" s="34"/>
    </row>
    <row r="47" spans="1:10" ht="12" customHeight="1" x14ac:dyDescent="0.2">
      <c r="A47" s="19" t="s">
        <v>34</v>
      </c>
      <c r="B47" s="81"/>
      <c r="C47" s="96"/>
      <c r="D47" s="96"/>
      <c r="E47" s="115"/>
      <c r="F47" s="82"/>
      <c r="G47" s="82"/>
      <c r="H47" s="82"/>
      <c r="I47" s="116"/>
      <c r="J47" s="34"/>
    </row>
    <row r="48" spans="1:10" ht="12" customHeight="1" x14ac:dyDescent="0.2">
      <c r="A48" s="19" t="s">
        <v>35</v>
      </c>
      <c r="B48" s="81"/>
      <c r="C48" s="96"/>
      <c r="D48" s="96"/>
      <c r="E48" s="115"/>
      <c r="F48" s="82"/>
      <c r="G48" s="82"/>
      <c r="H48" s="82"/>
      <c r="I48" s="116"/>
      <c r="J48" s="34"/>
    </row>
    <row r="49" spans="1:11" ht="12" customHeight="1" x14ac:dyDescent="0.2">
      <c r="A49" s="19" t="s">
        <v>36</v>
      </c>
      <c r="B49" s="81">
        <f t="shared" ref="B49:C49" si="12">B31+B44</f>
        <v>397459</v>
      </c>
      <c r="C49" s="96">
        <f t="shared" si="12"/>
        <v>-249508</v>
      </c>
      <c r="D49" s="96">
        <f t="shared" ref="D49" si="13">D31+D44</f>
        <v>-374872</v>
      </c>
      <c r="E49" s="115">
        <f>E31+E44</f>
        <v>52</v>
      </c>
      <c r="F49" s="82">
        <f t="shared" ref="F49:I49" si="14">F31+F44</f>
        <v>4365.1599999994505</v>
      </c>
      <c r="G49" s="82">
        <f t="shared" si="14"/>
        <v>69899.308799999999</v>
      </c>
      <c r="H49" s="82">
        <f t="shared" si="14"/>
        <v>62460.980576000409</v>
      </c>
      <c r="I49" s="116">
        <f t="shared" si="14"/>
        <v>22163.295787518146</v>
      </c>
      <c r="J49" s="34"/>
    </row>
    <row r="50" spans="1:11" ht="12" customHeight="1" x14ac:dyDescent="0.2">
      <c r="A50" s="19"/>
      <c r="B50" s="81"/>
      <c r="C50" s="96"/>
      <c r="D50" s="96"/>
      <c r="E50" s="115"/>
      <c r="F50" s="82"/>
      <c r="G50" s="82"/>
      <c r="H50" s="82"/>
      <c r="I50" s="116"/>
      <c r="J50" s="34"/>
    </row>
    <row r="51" spans="1:11" ht="12" customHeight="1" x14ac:dyDescent="0.2">
      <c r="A51" s="19" t="s">
        <v>37</v>
      </c>
      <c r="B51" s="96">
        <v>450899</v>
      </c>
      <c r="C51" s="96">
        <v>848358</v>
      </c>
      <c r="D51" s="96">
        <v>598850</v>
      </c>
      <c r="E51" s="115">
        <f>D53</f>
        <v>223978</v>
      </c>
      <c r="F51" s="82">
        <f t="shared" ref="F51:I51" si="15">E53</f>
        <v>224030</v>
      </c>
      <c r="G51" s="82">
        <f t="shared" si="15"/>
        <v>228395.15999999945</v>
      </c>
      <c r="H51" s="82">
        <f t="shared" si="15"/>
        <v>298294.46879999945</v>
      </c>
      <c r="I51" s="116">
        <f t="shared" si="15"/>
        <v>360755.44937599986</v>
      </c>
      <c r="J51" s="34"/>
    </row>
    <row r="52" spans="1:11" ht="12" customHeight="1" x14ac:dyDescent="0.2">
      <c r="A52" s="19"/>
      <c r="B52" s="95"/>
      <c r="C52" s="81"/>
      <c r="D52" s="96"/>
      <c r="E52" s="115"/>
      <c r="F52" s="82"/>
      <c r="G52" s="82"/>
      <c r="H52" s="82"/>
      <c r="I52" s="116"/>
    </row>
    <row r="53" spans="1:11" ht="12" customHeight="1" thickBot="1" x14ac:dyDescent="0.25">
      <c r="A53" s="19" t="s">
        <v>38</v>
      </c>
      <c r="B53" s="97">
        <f>B49+B51</f>
        <v>848358</v>
      </c>
      <c r="C53" s="98">
        <f t="shared" ref="C53:D53" si="16">C49+C51</f>
        <v>598850</v>
      </c>
      <c r="D53" s="99">
        <f t="shared" si="16"/>
        <v>223978</v>
      </c>
      <c r="E53" s="117">
        <f>E49+E51</f>
        <v>224030</v>
      </c>
      <c r="F53" s="118">
        <f t="shared" ref="F53:I53" si="17">F49+F51</f>
        <v>228395.15999999945</v>
      </c>
      <c r="G53" s="118">
        <f t="shared" si="17"/>
        <v>298294.46879999945</v>
      </c>
      <c r="H53" s="118">
        <f t="shared" si="17"/>
        <v>360755.44937599986</v>
      </c>
      <c r="I53" s="119">
        <f t="shared" si="17"/>
        <v>382918.745163518</v>
      </c>
      <c r="K53" s="4"/>
    </row>
    <row r="54" spans="1:11" ht="12" customHeight="1" x14ac:dyDescent="0.2">
      <c r="A54" s="19"/>
      <c r="B54" s="39"/>
      <c r="C54" s="39"/>
      <c r="D54" s="39"/>
      <c r="E54" s="40"/>
      <c r="F54" s="40"/>
      <c r="G54" s="40"/>
      <c r="H54" s="40"/>
      <c r="I54" s="40"/>
      <c r="K54" s="4"/>
    </row>
    <row r="55" spans="1:11" ht="12" customHeight="1" x14ac:dyDescent="0.2">
      <c r="A55" s="19"/>
      <c r="B55" s="39"/>
      <c r="C55" s="39"/>
      <c r="D55" s="39"/>
      <c r="E55" s="40"/>
      <c r="F55" s="40"/>
      <c r="G55" s="40"/>
      <c r="H55" s="40"/>
      <c r="I55" s="40"/>
      <c r="K55" s="4"/>
    </row>
    <row r="56" spans="1:11" ht="12" customHeight="1" x14ac:dyDescent="0.2">
      <c r="A56" s="19"/>
      <c r="B56" s="41"/>
      <c r="C56" s="41"/>
      <c r="D56" s="41"/>
      <c r="E56" s="41"/>
      <c r="F56" s="41"/>
      <c r="G56" s="41"/>
      <c r="H56" s="41"/>
      <c r="I56" s="41"/>
    </row>
    <row r="57" spans="1:11" ht="12" hidden="1" customHeight="1" x14ac:dyDescent="0.2">
      <c r="A57" s="33" t="s">
        <v>39</v>
      </c>
      <c r="B57" s="39">
        <v>0</v>
      </c>
      <c r="C57" s="39">
        <v>0</v>
      </c>
      <c r="D57" s="39">
        <v>0</v>
      </c>
      <c r="E57" s="40">
        <v>0</v>
      </c>
      <c r="F57" s="40">
        <v>0</v>
      </c>
      <c r="G57" s="40">
        <v>0</v>
      </c>
      <c r="H57" s="40">
        <v>0</v>
      </c>
      <c r="I57" s="40">
        <v>0</v>
      </c>
    </row>
    <row r="58" spans="1:11" ht="12" hidden="1" customHeight="1" x14ac:dyDescent="0.2">
      <c r="A58" s="33"/>
      <c r="B58" s="39">
        <v>0</v>
      </c>
      <c r="C58" s="39">
        <v>0</v>
      </c>
      <c r="D58" s="39">
        <v>0</v>
      </c>
      <c r="E58" s="40">
        <v>0</v>
      </c>
      <c r="F58" s="40">
        <v>0</v>
      </c>
      <c r="G58" s="40">
        <v>0</v>
      </c>
      <c r="H58" s="40">
        <v>0</v>
      </c>
      <c r="I58" s="40">
        <v>0</v>
      </c>
    </row>
    <row r="59" spans="1:11" ht="12" hidden="1" customHeight="1" x14ac:dyDescent="0.2">
      <c r="A59" s="42" t="s">
        <v>40</v>
      </c>
      <c r="B59" s="43">
        <v>0</v>
      </c>
      <c r="C59" s="44">
        <v>0</v>
      </c>
      <c r="D59" s="44">
        <v>0</v>
      </c>
      <c r="E59" s="45">
        <v>0</v>
      </c>
      <c r="F59" s="45">
        <v>0</v>
      </c>
      <c r="G59" s="45">
        <v>0</v>
      </c>
      <c r="H59" s="45">
        <v>0</v>
      </c>
      <c r="I59" s="45">
        <v>0</v>
      </c>
      <c r="J59" s="46"/>
    </row>
    <row r="60" spans="1:11" ht="12" hidden="1" customHeight="1" x14ac:dyDescent="0.2">
      <c r="A60" s="42" t="s">
        <v>41</v>
      </c>
      <c r="B60" s="43">
        <v>0</v>
      </c>
      <c r="C60" s="44">
        <v>0</v>
      </c>
      <c r="D60" s="44">
        <v>0</v>
      </c>
      <c r="E60" s="45">
        <v>0</v>
      </c>
      <c r="F60" s="45">
        <v>0</v>
      </c>
      <c r="G60" s="45">
        <v>0</v>
      </c>
      <c r="H60" s="45">
        <v>0</v>
      </c>
      <c r="I60" s="45">
        <v>0</v>
      </c>
      <c r="J60" s="46"/>
    </row>
    <row r="61" spans="1:11" ht="12" hidden="1" x14ac:dyDescent="0.2">
      <c r="A61" s="42" t="s">
        <v>42</v>
      </c>
      <c r="B61" s="43">
        <v>0</v>
      </c>
      <c r="C61" s="44">
        <v>0</v>
      </c>
      <c r="D61" s="44">
        <v>0</v>
      </c>
      <c r="E61" s="45">
        <v>0</v>
      </c>
      <c r="F61" s="45">
        <v>0</v>
      </c>
      <c r="G61" s="45">
        <v>0</v>
      </c>
      <c r="H61" s="45">
        <v>0</v>
      </c>
      <c r="I61" s="45">
        <v>0</v>
      </c>
      <c r="J61" s="46"/>
    </row>
    <row r="62" spans="1:11" ht="12" hidden="1" x14ac:dyDescent="0.2">
      <c r="A62" s="42" t="s">
        <v>43</v>
      </c>
      <c r="B62" s="43">
        <v>0</v>
      </c>
      <c r="C62" s="44">
        <v>0</v>
      </c>
      <c r="D62" s="44">
        <v>0</v>
      </c>
      <c r="E62" s="45">
        <v>0</v>
      </c>
      <c r="F62" s="45">
        <v>0</v>
      </c>
      <c r="G62" s="45">
        <v>0</v>
      </c>
      <c r="H62" s="45">
        <v>0</v>
      </c>
      <c r="I62" s="45">
        <v>0</v>
      </c>
      <c r="J62" s="46"/>
    </row>
    <row r="63" spans="1:11" ht="12" hidden="1" x14ac:dyDescent="0.2">
      <c r="A63" s="42" t="s">
        <v>44</v>
      </c>
      <c r="B63" s="43">
        <v>0</v>
      </c>
      <c r="C63" s="44">
        <v>0</v>
      </c>
      <c r="D63" s="44">
        <v>0</v>
      </c>
      <c r="E63" s="45">
        <v>0</v>
      </c>
      <c r="F63" s="45">
        <v>0</v>
      </c>
      <c r="G63" s="45">
        <v>0</v>
      </c>
      <c r="H63" s="45">
        <v>0</v>
      </c>
      <c r="I63" s="45">
        <v>0</v>
      </c>
      <c r="J63" s="46"/>
    </row>
    <row r="64" spans="1:11" ht="12" hidden="1" x14ac:dyDescent="0.2">
      <c r="A64" s="42" t="s">
        <v>45</v>
      </c>
      <c r="B64" s="43">
        <v>0</v>
      </c>
      <c r="C64" s="44">
        <v>0</v>
      </c>
      <c r="D64" s="44">
        <v>0</v>
      </c>
      <c r="E64" s="45">
        <v>0</v>
      </c>
      <c r="F64" s="45">
        <v>0</v>
      </c>
      <c r="G64" s="45">
        <v>0</v>
      </c>
      <c r="H64" s="45">
        <v>0</v>
      </c>
      <c r="I64" s="45">
        <v>0</v>
      </c>
      <c r="J64" s="46"/>
    </row>
    <row r="65" spans="1:10" ht="12" hidden="1" x14ac:dyDescent="0.2">
      <c r="A65" s="42"/>
      <c r="B65" s="47"/>
      <c r="C65" s="48"/>
      <c r="D65" s="48"/>
      <c r="E65" s="47"/>
      <c r="F65" s="47"/>
      <c r="G65" s="47"/>
      <c r="H65" s="47"/>
      <c r="I65" s="47"/>
      <c r="J65" s="46"/>
    </row>
    <row r="66" spans="1:10" ht="15.75" thickBot="1" x14ac:dyDescent="0.3">
      <c r="A66" s="89" t="s">
        <v>46</v>
      </c>
      <c r="B66" s="47"/>
      <c r="C66" s="48"/>
      <c r="D66" s="48"/>
      <c r="E66" s="47"/>
      <c r="F66" s="47"/>
      <c r="G66" s="47"/>
      <c r="H66" s="47"/>
      <c r="I66" s="47"/>
      <c r="J66" s="46"/>
    </row>
    <row r="67" spans="1:10" s="50" customFormat="1" ht="13.5" customHeight="1" thickBot="1" x14ac:dyDescent="0.25">
      <c r="A67" s="33"/>
      <c r="B67" s="196" t="s">
        <v>2</v>
      </c>
      <c r="C67" s="197"/>
      <c r="D67" s="198"/>
      <c r="E67" s="202" t="s">
        <v>3</v>
      </c>
      <c r="F67" s="203"/>
      <c r="G67" s="203"/>
      <c r="H67" s="203"/>
      <c r="I67" s="204"/>
      <c r="J67" s="49"/>
    </row>
    <row r="68" spans="1:10" ht="12" x14ac:dyDescent="0.2">
      <c r="A68" s="19"/>
      <c r="B68" s="23" t="s">
        <v>4</v>
      </c>
      <c r="C68" s="24" t="s">
        <v>4</v>
      </c>
      <c r="D68" s="25" t="s">
        <v>4</v>
      </c>
      <c r="E68" s="26" t="s">
        <v>4</v>
      </c>
      <c r="F68" s="27" t="s">
        <v>4</v>
      </c>
      <c r="G68" s="27" t="s">
        <v>4</v>
      </c>
      <c r="H68" s="27" t="s">
        <v>4</v>
      </c>
      <c r="I68" s="28" t="s">
        <v>4</v>
      </c>
      <c r="J68" s="5"/>
    </row>
    <row r="69" spans="1:10" ht="12" x14ac:dyDescent="0.2">
      <c r="A69" s="33" t="s">
        <v>47</v>
      </c>
      <c r="B69" s="29">
        <v>2021</v>
      </c>
      <c r="C69" s="29">
        <v>2022</v>
      </c>
      <c r="D69" s="29">
        <v>2023</v>
      </c>
      <c r="E69" s="30">
        <v>2024</v>
      </c>
      <c r="F69" s="31">
        <v>2025</v>
      </c>
      <c r="G69" s="31">
        <v>2026</v>
      </c>
      <c r="H69" s="32">
        <v>2027</v>
      </c>
      <c r="I69" s="32">
        <v>2028</v>
      </c>
      <c r="J69" s="5"/>
    </row>
    <row r="70" spans="1:10" ht="12" x14ac:dyDescent="0.2">
      <c r="A70" s="19" t="s">
        <v>74</v>
      </c>
      <c r="B70" s="120">
        <v>201</v>
      </c>
      <c r="C70" s="120">
        <v>195</v>
      </c>
      <c r="D70" s="120">
        <v>139</v>
      </c>
      <c r="E70" s="188">
        <v>139</v>
      </c>
      <c r="F70" s="188">
        <v>145</v>
      </c>
      <c r="G70" s="67">
        <v>150</v>
      </c>
      <c r="H70" s="121">
        <v>155</v>
      </c>
      <c r="I70" s="121">
        <v>160</v>
      </c>
      <c r="J70" s="5"/>
    </row>
    <row r="71" spans="1:10" ht="12" x14ac:dyDescent="0.2">
      <c r="A71" s="19" t="s">
        <v>48</v>
      </c>
      <c r="B71" s="120">
        <v>12</v>
      </c>
      <c r="C71" s="120">
        <v>12</v>
      </c>
      <c r="D71" s="120">
        <v>12</v>
      </c>
      <c r="E71" s="188">
        <v>11</v>
      </c>
      <c r="F71" s="189">
        <v>11</v>
      </c>
      <c r="G71" s="68">
        <v>11</v>
      </c>
      <c r="H71" s="122">
        <v>11</v>
      </c>
      <c r="I71" s="122">
        <v>11</v>
      </c>
      <c r="J71" s="5"/>
    </row>
    <row r="72" spans="1:10" ht="12" x14ac:dyDescent="0.2">
      <c r="A72" s="19" t="s">
        <v>49</v>
      </c>
      <c r="B72" s="120">
        <v>8</v>
      </c>
      <c r="C72" s="120">
        <v>8</v>
      </c>
      <c r="D72" s="120">
        <v>8</v>
      </c>
      <c r="E72" s="67">
        <v>7</v>
      </c>
      <c r="F72" s="68">
        <v>7</v>
      </c>
      <c r="G72" s="68">
        <v>7</v>
      </c>
      <c r="H72" s="122">
        <v>7</v>
      </c>
      <c r="I72" s="122">
        <v>7</v>
      </c>
      <c r="J72" s="5"/>
    </row>
    <row r="73" spans="1:10" ht="12.75" thickBot="1" x14ac:dyDescent="0.25">
      <c r="A73" s="19" t="s">
        <v>50</v>
      </c>
      <c r="B73" s="158">
        <v>25</v>
      </c>
      <c r="C73" s="158">
        <v>25</v>
      </c>
      <c r="D73" s="158">
        <v>25</v>
      </c>
      <c r="E73" s="159">
        <v>24</v>
      </c>
      <c r="F73" s="123">
        <v>23</v>
      </c>
      <c r="G73" s="123">
        <v>23</v>
      </c>
      <c r="H73" s="124">
        <v>23</v>
      </c>
      <c r="I73" s="124">
        <v>23</v>
      </c>
      <c r="J73" s="5"/>
    </row>
    <row r="74" spans="1:10" ht="12" x14ac:dyDescent="0.2">
      <c r="A74" s="19"/>
      <c r="B74" s="61"/>
      <c r="C74" s="51"/>
      <c r="D74" s="51"/>
      <c r="E74" s="52"/>
      <c r="F74" s="52"/>
      <c r="G74" s="53"/>
      <c r="H74" s="53"/>
      <c r="I74" s="54"/>
      <c r="J74" s="5"/>
    </row>
    <row r="75" spans="1:10" ht="12.75" thickBot="1" x14ac:dyDescent="0.25">
      <c r="A75" s="33" t="s">
        <v>51</v>
      </c>
      <c r="B75" s="61"/>
      <c r="C75" s="51"/>
      <c r="D75" s="51"/>
      <c r="E75" s="52"/>
      <c r="F75" s="52"/>
      <c r="G75" s="53"/>
      <c r="H75" s="53"/>
      <c r="I75" s="54"/>
      <c r="J75" s="5"/>
    </row>
    <row r="76" spans="1:10" ht="12" x14ac:dyDescent="0.2">
      <c r="A76" s="19" t="s">
        <v>52</v>
      </c>
      <c r="B76" s="160">
        <v>0</v>
      </c>
      <c r="C76" s="161">
        <v>0</v>
      </c>
      <c r="D76" s="162"/>
      <c r="E76" s="163">
        <v>0</v>
      </c>
      <c r="F76" s="164">
        <v>0</v>
      </c>
      <c r="G76" s="164">
        <v>0</v>
      </c>
      <c r="H76" s="164">
        <v>0</v>
      </c>
      <c r="I76" s="165">
        <v>0</v>
      </c>
      <c r="J76" s="5"/>
    </row>
    <row r="77" spans="1:10" ht="12" x14ac:dyDescent="0.2">
      <c r="A77" s="19" t="s">
        <v>53</v>
      </c>
      <c r="B77" s="186">
        <f>16704+3617+9398</f>
        <v>29719</v>
      </c>
      <c r="C77" s="186">
        <v>46712</v>
      </c>
      <c r="D77" s="186">
        <v>44730</v>
      </c>
      <c r="E77" s="190">
        <f>5500+35000+5000+8500</f>
        <v>54000</v>
      </c>
      <c r="F77" s="191">
        <v>55000</v>
      </c>
      <c r="G77" s="191">
        <f>+F77*1.01</f>
        <v>55550</v>
      </c>
      <c r="H77" s="191">
        <v>50000</v>
      </c>
      <c r="I77" s="191">
        <f>+H77*1.01</f>
        <v>50500</v>
      </c>
      <c r="J77" s="5"/>
    </row>
    <row r="78" spans="1:10" ht="12" x14ac:dyDescent="0.2">
      <c r="A78" s="19" t="s">
        <v>54</v>
      </c>
      <c r="B78" s="186">
        <v>109765</v>
      </c>
      <c r="C78" s="186">
        <v>105879</v>
      </c>
      <c r="D78" s="186">
        <v>146779</v>
      </c>
      <c r="E78" s="190">
        <v>150000</v>
      </c>
      <c r="F78" s="191">
        <v>120000</v>
      </c>
      <c r="G78" s="191">
        <v>120000</v>
      </c>
      <c r="H78" s="191">
        <v>77000</v>
      </c>
      <c r="I78" s="191">
        <v>78000</v>
      </c>
      <c r="J78" s="5"/>
    </row>
    <row r="79" spans="1:10" ht="12" x14ac:dyDescent="0.2">
      <c r="A79" s="19" t="s">
        <v>55</v>
      </c>
      <c r="B79" s="186">
        <v>0</v>
      </c>
      <c r="C79" s="186">
        <v>0</v>
      </c>
      <c r="D79" s="186">
        <v>0</v>
      </c>
      <c r="E79" s="190">
        <v>0</v>
      </c>
      <c r="F79" s="191">
        <f t="shared" ref="F79:I89" si="18">+E79*1.01</f>
        <v>0</v>
      </c>
      <c r="G79" s="191">
        <f t="shared" si="18"/>
        <v>0</v>
      </c>
      <c r="H79" s="191">
        <f t="shared" si="18"/>
        <v>0</v>
      </c>
      <c r="I79" s="191">
        <f t="shared" si="18"/>
        <v>0</v>
      </c>
      <c r="J79" s="5"/>
    </row>
    <row r="80" spans="1:10" ht="12" x14ac:dyDescent="0.2">
      <c r="A80" s="19" t="s">
        <v>114</v>
      </c>
      <c r="B80" s="186">
        <v>36721</v>
      </c>
      <c r="C80" s="186">
        <v>19688</v>
      </c>
      <c r="D80" s="186">
        <v>27648</v>
      </c>
      <c r="E80" s="190">
        <v>35000</v>
      </c>
      <c r="F80" s="191">
        <v>35000</v>
      </c>
      <c r="G80" s="191">
        <v>25000</v>
      </c>
      <c r="H80" s="191">
        <v>25000</v>
      </c>
      <c r="I80" s="191">
        <v>25000</v>
      </c>
      <c r="J80" s="5"/>
    </row>
    <row r="81" spans="1:10" ht="12" x14ac:dyDescent="0.2">
      <c r="A81" s="19" t="s">
        <v>56</v>
      </c>
      <c r="B81" s="186">
        <v>71720</v>
      </c>
      <c r="C81" s="186">
        <v>46767</v>
      </c>
      <c r="D81" s="186">
        <v>47413</v>
      </c>
      <c r="E81" s="190">
        <v>50000</v>
      </c>
      <c r="F81" s="191">
        <v>50000</v>
      </c>
      <c r="G81" s="191">
        <v>50000</v>
      </c>
      <c r="H81" s="191">
        <v>50000</v>
      </c>
      <c r="I81" s="191">
        <v>50000</v>
      </c>
      <c r="J81" s="5"/>
    </row>
    <row r="82" spans="1:10" ht="12" x14ac:dyDescent="0.2">
      <c r="A82" s="19" t="s">
        <v>90</v>
      </c>
      <c r="B82" s="186">
        <v>0</v>
      </c>
      <c r="C82" s="186">
        <v>0</v>
      </c>
      <c r="D82" s="186">
        <v>0</v>
      </c>
      <c r="E82" s="190">
        <v>0</v>
      </c>
      <c r="F82" s="191">
        <f t="shared" si="18"/>
        <v>0</v>
      </c>
      <c r="G82" s="191">
        <f t="shared" si="18"/>
        <v>0</v>
      </c>
      <c r="H82" s="191">
        <f t="shared" si="18"/>
        <v>0</v>
      </c>
      <c r="I82" s="191">
        <f t="shared" si="18"/>
        <v>0</v>
      </c>
      <c r="J82" s="5"/>
    </row>
    <row r="83" spans="1:10" ht="12" x14ac:dyDescent="0.2">
      <c r="A83" s="19" t="s">
        <v>115</v>
      </c>
      <c r="B83" s="186">
        <v>19513</v>
      </c>
      <c r="C83" s="186">
        <v>73316</v>
      </c>
      <c r="D83" s="186">
        <v>80075</v>
      </c>
      <c r="E83" s="190">
        <v>70000</v>
      </c>
      <c r="F83" s="191">
        <v>40000</v>
      </c>
      <c r="G83" s="191">
        <v>50000</v>
      </c>
      <c r="H83" s="191">
        <v>50000</v>
      </c>
      <c r="I83" s="191">
        <v>50000</v>
      </c>
      <c r="J83" s="5"/>
    </row>
    <row r="84" spans="1:10" ht="12" x14ac:dyDescent="0.2">
      <c r="A84" s="19" t="s">
        <v>57</v>
      </c>
      <c r="B84" s="186">
        <v>68</v>
      </c>
      <c r="C84" s="186">
        <v>9127</v>
      </c>
      <c r="D84" s="186">
        <v>4319</v>
      </c>
      <c r="E84" s="190">
        <v>10000</v>
      </c>
      <c r="F84" s="191">
        <v>8000</v>
      </c>
      <c r="G84" s="191">
        <v>8000</v>
      </c>
      <c r="H84" s="191">
        <v>8000</v>
      </c>
      <c r="I84" s="191">
        <v>8000</v>
      </c>
      <c r="J84" s="5"/>
    </row>
    <row r="85" spans="1:10" ht="12" x14ac:dyDescent="0.2">
      <c r="A85" s="19" t="s">
        <v>58</v>
      </c>
      <c r="B85" s="186">
        <v>7313</v>
      </c>
      <c r="C85" s="186">
        <v>24712</v>
      </c>
      <c r="D85" s="186">
        <v>80398</v>
      </c>
      <c r="E85" s="190">
        <v>42000</v>
      </c>
      <c r="F85" s="191">
        <v>25000</v>
      </c>
      <c r="G85" s="191">
        <v>20000</v>
      </c>
      <c r="H85" s="191">
        <v>20000</v>
      </c>
      <c r="I85" s="191">
        <v>20000</v>
      </c>
      <c r="J85" s="5"/>
    </row>
    <row r="86" spans="1:10" ht="12" x14ac:dyDescent="0.2">
      <c r="A86" s="19" t="s">
        <v>59</v>
      </c>
      <c r="B86" s="186">
        <v>9075</v>
      </c>
      <c r="C86" s="186">
        <v>11532</v>
      </c>
      <c r="D86" s="186">
        <v>27879</v>
      </c>
      <c r="E86" s="190">
        <v>15000</v>
      </c>
      <c r="F86" s="191">
        <v>15000</v>
      </c>
      <c r="G86" s="191">
        <v>15000</v>
      </c>
      <c r="H86" s="191">
        <v>9000</v>
      </c>
      <c r="I86" s="191">
        <v>9000</v>
      </c>
      <c r="J86" s="5"/>
    </row>
    <row r="87" spans="1:10" ht="12" x14ac:dyDescent="0.2">
      <c r="A87" s="19" t="s">
        <v>60</v>
      </c>
      <c r="B87" s="186">
        <f>3146+4233+2665+1328</f>
        <v>11372</v>
      </c>
      <c r="C87" s="186">
        <v>8955</v>
      </c>
      <c r="D87" s="186">
        <v>4905</v>
      </c>
      <c r="E87" s="190">
        <v>6000</v>
      </c>
      <c r="F87" s="191">
        <v>7000</v>
      </c>
      <c r="G87" s="191">
        <v>10000</v>
      </c>
      <c r="H87" s="191">
        <v>10000</v>
      </c>
      <c r="I87" s="191">
        <v>10000</v>
      </c>
      <c r="J87" s="5"/>
    </row>
    <row r="88" spans="1:10" ht="12" x14ac:dyDescent="0.2">
      <c r="A88" s="19" t="s">
        <v>71</v>
      </c>
      <c r="B88" s="186"/>
      <c r="C88" s="186"/>
      <c r="D88" s="186"/>
      <c r="E88" s="190"/>
      <c r="F88" s="191">
        <f t="shared" si="18"/>
        <v>0</v>
      </c>
      <c r="G88" s="191">
        <f t="shared" si="18"/>
        <v>0</v>
      </c>
      <c r="H88" s="191">
        <f t="shared" si="18"/>
        <v>0</v>
      </c>
      <c r="I88" s="191">
        <f t="shared" si="18"/>
        <v>0</v>
      </c>
      <c r="J88" s="5"/>
    </row>
    <row r="89" spans="1:10" ht="12" x14ac:dyDescent="0.2">
      <c r="A89" s="19" t="s">
        <v>72</v>
      </c>
      <c r="B89" s="186"/>
      <c r="C89" s="186"/>
      <c r="D89" s="186"/>
      <c r="E89" s="190"/>
      <c r="F89" s="191">
        <f t="shared" si="18"/>
        <v>0</v>
      </c>
      <c r="G89" s="191">
        <f t="shared" si="18"/>
        <v>0</v>
      </c>
      <c r="H89" s="191">
        <f t="shared" si="18"/>
        <v>0</v>
      </c>
      <c r="I89" s="191">
        <f t="shared" si="18"/>
        <v>0</v>
      </c>
      <c r="J89" s="5"/>
    </row>
    <row r="90" spans="1:10" ht="12" x14ac:dyDescent="0.2">
      <c r="A90" s="19" t="s">
        <v>75</v>
      </c>
      <c r="B90" s="186">
        <f>113916+20613+7667</f>
        <v>142196</v>
      </c>
      <c r="C90" s="186">
        <f>144423+19147</f>
        <v>163570</v>
      </c>
      <c r="D90" s="186">
        <v>98646</v>
      </c>
      <c r="E90" s="190">
        <v>120000</v>
      </c>
      <c r="F90" s="191">
        <v>130000</v>
      </c>
      <c r="G90" s="191">
        <v>125000</v>
      </c>
      <c r="H90" s="191">
        <v>116000</v>
      </c>
      <c r="I90" s="191">
        <v>120000</v>
      </c>
      <c r="J90" s="5"/>
    </row>
    <row r="91" spans="1:10" ht="12" x14ac:dyDescent="0.2">
      <c r="A91" s="19" t="s">
        <v>76</v>
      </c>
      <c r="B91" s="186">
        <f>76155+3146+19748</f>
        <v>99049</v>
      </c>
      <c r="C91" s="186">
        <v>77228</v>
      </c>
      <c r="D91" s="186">
        <v>35968</v>
      </c>
      <c r="E91" s="190">
        <v>40000</v>
      </c>
      <c r="F91" s="191">
        <v>40000</v>
      </c>
      <c r="G91" s="191">
        <v>40000</v>
      </c>
      <c r="H91" s="191">
        <v>70000</v>
      </c>
      <c r="I91" s="191">
        <v>70000</v>
      </c>
      <c r="J91" s="5"/>
    </row>
    <row r="92" spans="1:10" ht="12" x14ac:dyDescent="0.2">
      <c r="A92" s="19" t="s">
        <v>77</v>
      </c>
      <c r="B92" s="186">
        <v>9626</v>
      </c>
      <c r="C92" s="186">
        <v>64252</v>
      </c>
      <c r="D92" s="186">
        <v>74228</v>
      </c>
      <c r="E92" s="190">
        <v>65000</v>
      </c>
      <c r="F92" s="191">
        <v>75000</v>
      </c>
      <c r="G92" s="191">
        <v>78000</v>
      </c>
      <c r="H92" s="191">
        <v>85000</v>
      </c>
      <c r="I92" s="191">
        <v>90000</v>
      </c>
      <c r="J92" s="5"/>
    </row>
    <row r="93" spans="1:10" ht="12" x14ac:dyDescent="0.2">
      <c r="A93" s="19" t="s">
        <v>73</v>
      </c>
      <c r="B93" s="186">
        <v>8911</v>
      </c>
      <c r="C93" s="186">
        <v>47459</v>
      </c>
      <c r="D93" s="186">
        <v>76344</v>
      </c>
      <c r="E93" s="190">
        <v>28000</v>
      </c>
      <c r="F93" s="191">
        <v>25000</v>
      </c>
      <c r="G93" s="191">
        <v>3450</v>
      </c>
      <c r="H93" s="191">
        <v>5000</v>
      </c>
      <c r="I93" s="191">
        <v>5000</v>
      </c>
      <c r="J93" s="5"/>
    </row>
    <row r="94" spans="1:10" s="50" customFormat="1" ht="12.75" thickBot="1" x14ac:dyDescent="0.25">
      <c r="A94" s="19" t="s">
        <v>61</v>
      </c>
      <c r="B94" s="166">
        <f t="shared" ref="B94" si="19">SUM(B76:B93)</f>
        <v>555048</v>
      </c>
      <c r="C94" s="166">
        <f t="shared" ref="C94:D94" si="20">SUM(C76:C93)</f>
        <v>699197</v>
      </c>
      <c r="D94" s="187">
        <f t="shared" si="20"/>
        <v>749332</v>
      </c>
      <c r="E94" s="167">
        <f>SUM(E76:E93)</f>
        <v>685000</v>
      </c>
      <c r="F94" s="167">
        <f t="shared" ref="F94:I94" si="21">SUM(F76:F93)</f>
        <v>625000</v>
      </c>
      <c r="G94" s="167">
        <f t="shared" si="21"/>
        <v>600000</v>
      </c>
      <c r="H94" s="167">
        <f t="shared" si="21"/>
        <v>575000</v>
      </c>
      <c r="I94" s="167">
        <f t="shared" si="21"/>
        <v>585500</v>
      </c>
      <c r="J94" s="49"/>
    </row>
    <row r="95" spans="1:10" s="50" customFormat="1" ht="12" x14ac:dyDescent="0.2">
      <c r="A95" s="55"/>
      <c r="B95" s="56"/>
      <c r="C95" s="57"/>
      <c r="D95" s="57"/>
      <c r="E95" s="58"/>
      <c r="F95" s="58"/>
      <c r="G95" s="58"/>
      <c r="H95" s="58"/>
      <c r="I95" s="59"/>
      <c r="J95" s="49"/>
    </row>
    <row r="96" spans="1:10" s="50" customFormat="1" ht="12" x14ac:dyDescent="0.2">
      <c r="A96" s="60"/>
      <c r="B96" s="56"/>
      <c r="C96" s="57"/>
      <c r="D96" s="57"/>
      <c r="E96" s="58"/>
      <c r="F96" s="58"/>
      <c r="G96" s="58"/>
      <c r="H96" s="58"/>
      <c r="I96" s="59"/>
      <c r="J96" s="49"/>
    </row>
    <row r="97" spans="1:10" ht="12.75" thickBot="1" x14ac:dyDescent="0.25">
      <c r="A97" s="33" t="s">
        <v>62</v>
      </c>
      <c r="B97" s="83"/>
      <c r="C97" s="84"/>
      <c r="D97" s="84"/>
      <c r="E97" s="4"/>
      <c r="F97" s="4"/>
      <c r="G97" s="4"/>
      <c r="H97" s="4"/>
      <c r="I97" s="28"/>
    </row>
    <row r="98" spans="1:10" ht="12" x14ac:dyDescent="0.2">
      <c r="A98" s="19" t="s">
        <v>63</v>
      </c>
      <c r="B98" s="125">
        <f t="shared" ref="B98:I98" si="22">-(B40+B41)</f>
        <v>10800</v>
      </c>
      <c r="C98" s="126">
        <f t="shared" si="22"/>
        <v>33271</v>
      </c>
      <c r="D98" s="141">
        <f t="shared" si="22"/>
        <v>55743</v>
      </c>
      <c r="E98" s="137">
        <f t="shared" si="22"/>
        <v>55743</v>
      </c>
      <c r="F98" s="127">
        <f t="shared" si="22"/>
        <v>55742.28</v>
      </c>
      <c r="G98" s="127">
        <f t="shared" si="22"/>
        <v>55742.28</v>
      </c>
      <c r="H98" s="127">
        <f t="shared" si="22"/>
        <v>55742.28</v>
      </c>
      <c r="I98" s="128">
        <f t="shared" si="22"/>
        <v>55742.28</v>
      </c>
    </row>
    <row r="99" spans="1:10" ht="12" x14ac:dyDescent="0.2">
      <c r="A99" s="19" t="s">
        <v>64</v>
      </c>
      <c r="B99" s="129">
        <f t="shared" ref="B99:I99" si="23">IFERROR((B31+SUM(B34:B38))/B98,0)</f>
        <v>37.801759259259256</v>
      </c>
      <c r="C99" s="85">
        <f t="shared" si="23"/>
        <v>-6.4992636229749632</v>
      </c>
      <c r="D99" s="142">
        <f t="shared" si="23"/>
        <v>-5.7250058303284721</v>
      </c>
      <c r="E99" s="138">
        <f t="shared" si="23"/>
        <v>1.0009328525554779</v>
      </c>
      <c r="F99" s="86">
        <f t="shared" si="23"/>
        <v>1.0783096780397121</v>
      </c>
      <c r="G99" s="86">
        <f t="shared" si="23"/>
        <v>2.2539729053063495</v>
      </c>
      <c r="H99" s="86">
        <f t="shared" si="23"/>
        <v>2.1205314991780106</v>
      </c>
      <c r="I99" s="130">
        <f t="shared" si="23"/>
        <v>1.3976029647068289</v>
      </c>
    </row>
    <row r="100" spans="1:10" ht="12" x14ac:dyDescent="0.2">
      <c r="A100" s="19" t="s">
        <v>65</v>
      </c>
      <c r="B100" s="131">
        <f>IFERROR((B70/#REF!)-1,0)</f>
        <v>0</v>
      </c>
      <c r="C100" s="87">
        <f t="shared" ref="C100:I100" si="24">IFERROR((C70/B70)-1,0)</f>
        <v>-2.9850746268656692E-2</v>
      </c>
      <c r="D100" s="143">
        <f t="shared" si="24"/>
        <v>-0.28717948717948716</v>
      </c>
      <c r="E100" s="139">
        <f t="shared" si="24"/>
        <v>0</v>
      </c>
      <c r="F100" s="88">
        <f t="shared" si="24"/>
        <v>4.3165467625899234E-2</v>
      </c>
      <c r="G100" s="88">
        <f t="shared" si="24"/>
        <v>3.4482758620689724E-2</v>
      </c>
      <c r="H100" s="88">
        <f t="shared" si="24"/>
        <v>3.3333333333333437E-2</v>
      </c>
      <c r="I100" s="132">
        <f t="shared" si="24"/>
        <v>3.2258064516129004E-2</v>
      </c>
    </row>
    <row r="101" spans="1:10" ht="12" x14ac:dyDescent="0.2">
      <c r="A101" s="19" t="s">
        <v>66</v>
      </c>
      <c r="B101" s="131">
        <f>IFERROR((B24/#REF!)-1,0)</f>
        <v>0</v>
      </c>
      <c r="C101" s="87">
        <f t="shared" ref="C101:I101" si="25">IFERROR((C24/B24)-1,0)</f>
        <v>0</v>
      </c>
      <c r="D101" s="143">
        <f t="shared" si="25"/>
        <v>0</v>
      </c>
      <c r="E101" s="139">
        <f t="shared" si="25"/>
        <v>0</v>
      </c>
      <c r="F101" s="88">
        <f t="shared" si="25"/>
        <v>0</v>
      </c>
      <c r="G101" s="88">
        <f t="shared" si="25"/>
        <v>0</v>
      </c>
      <c r="H101" s="88">
        <f t="shared" si="25"/>
        <v>0</v>
      </c>
      <c r="I101" s="132">
        <f t="shared" si="25"/>
        <v>0</v>
      </c>
    </row>
    <row r="102" spans="1:10" ht="12" x14ac:dyDescent="0.2">
      <c r="A102" s="19" t="s">
        <v>67</v>
      </c>
      <c r="B102" s="131">
        <f>IFERROR((B17/#REF!)-1,0)</f>
        <v>0</v>
      </c>
      <c r="C102" s="87">
        <f t="shared" ref="C102:I102" si="26">IFERROR((C17/B17)-1,0)</f>
        <v>-1.4367912453646214E-2</v>
      </c>
      <c r="D102" s="143">
        <f t="shared" si="26"/>
        <v>3.8509590920376979E-4</v>
      </c>
      <c r="E102" s="139">
        <f t="shared" si="26"/>
        <v>9.9373218918015205E-2</v>
      </c>
      <c r="F102" s="88">
        <f t="shared" si="26"/>
        <v>-8.0292400228756278E-2</v>
      </c>
      <c r="G102" s="88">
        <f t="shared" si="26"/>
        <v>2.0084654819139791E-2</v>
      </c>
      <c r="H102" s="88">
        <f t="shared" si="26"/>
        <v>2.0080775018922914E-2</v>
      </c>
      <c r="I102" s="132">
        <f t="shared" si="26"/>
        <v>1.6197632138002627E-2</v>
      </c>
    </row>
    <row r="103" spans="1:10" ht="12" x14ac:dyDescent="0.2">
      <c r="A103" s="19" t="s">
        <v>68</v>
      </c>
      <c r="B103" s="131">
        <f>IFERROR((B44/#REF!)-1,0)</f>
        <v>0</v>
      </c>
      <c r="C103" s="87">
        <f t="shared" ref="C103:I103" si="27">IFERROR((C44/B44)-1,0)</f>
        <v>0.47237797720651153</v>
      </c>
      <c r="D103" s="143">
        <f t="shared" si="27"/>
        <v>0.1054250319471397</v>
      </c>
      <c r="E103" s="139">
        <f t="shared" si="27"/>
        <v>-0.53608350110046299</v>
      </c>
      <c r="F103" s="88">
        <f t="shared" si="27"/>
        <v>-9.129291586323085E-2</v>
      </c>
      <c r="G103" s="88">
        <f t="shared" si="27"/>
        <v>0.11745789668303441</v>
      </c>
      <c r="H103" s="88">
        <f t="shared" si="27"/>
        <v>5.6927031662734606E-3</v>
      </c>
      <c r="I103" s="132">
        <f t="shared" si="27"/>
        <v>5.0539997637153444E-3</v>
      </c>
    </row>
    <row r="104" spans="1:10" ht="12.75" thickBot="1" x14ac:dyDescent="0.25">
      <c r="A104" s="62" t="s">
        <v>69</v>
      </c>
      <c r="B104" s="133">
        <f t="shared" ref="B104:I104" si="28">IFERROR(B51/(B28+SUM(B40:B41)/365),0)</f>
        <v>4.9383561611568726E-2</v>
      </c>
      <c r="C104" s="134">
        <f t="shared" si="28"/>
        <v>8.5238099566285627E-2</v>
      </c>
      <c r="D104" s="144">
        <f t="shared" si="28"/>
        <v>5.8820032262139929E-2</v>
      </c>
      <c r="E104" s="140">
        <f t="shared" si="28"/>
        <v>2.2138482480646749E-2</v>
      </c>
      <c r="F104" s="135">
        <f t="shared" si="28"/>
        <v>2.4101823587852084E-2</v>
      </c>
      <c r="G104" s="135">
        <f t="shared" si="28"/>
        <v>2.4145157466975115E-2</v>
      </c>
      <c r="H104" s="135">
        <f t="shared" si="28"/>
        <v>3.0908235280739039E-2</v>
      </c>
      <c r="I104" s="136">
        <f t="shared" si="28"/>
        <v>3.6650618701411175E-2</v>
      </c>
    </row>
    <row r="105" spans="1:10" ht="12" x14ac:dyDescent="0.2">
      <c r="I105" s="63"/>
    </row>
    <row r="106" spans="1:10" ht="12.75" thickBot="1" x14ac:dyDescent="0.25">
      <c r="A106" s="64" t="s">
        <v>70</v>
      </c>
      <c r="G106" s="145"/>
      <c r="H106" s="145"/>
      <c r="I106" s="146"/>
      <c r="J106" s="145"/>
    </row>
    <row r="107" spans="1:10" ht="15.75" customHeight="1" x14ac:dyDescent="0.2">
      <c r="A107" s="65"/>
      <c r="B107" s="145"/>
      <c r="C107" s="205" t="s">
        <v>127</v>
      </c>
      <c r="D107" s="206"/>
      <c r="E107" s="206"/>
      <c r="F107" s="206"/>
      <c r="G107" s="206"/>
      <c r="H107" s="207"/>
      <c r="J107" s="5"/>
    </row>
    <row r="108" spans="1:10" ht="15.75" customHeight="1" thickBot="1" x14ac:dyDescent="0.25">
      <c r="A108" s="65"/>
      <c r="B108" s="145"/>
      <c r="C108" s="208"/>
      <c r="D108" s="209"/>
      <c r="E108" s="209"/>
      <c r="F108" s="209"/>
      <c r="G108" s="209"/>
      <c r="H108" s="210"/>
      <c r="J108" s="5"/>
    </row>
    <row r="109" spans="1:10" ht="30" x14ac:dyDescent="0.2">
      <c r="A109" s="65"/>
      <c r="B109" s="145"/>
      <c r="C109" s="168" t="s">
        <v>78</v>
      </c>
      <c r="D109" s="169" t="s">
        <v>103</v>
      </c>
      <c r="E109" s="169" t="s">
        <v>79</v>
      </c>
      <c r="F109" s="169" t="s">
        <v>80</v>
      </c>
      <c r="G109" s="170" t="s">
        <v>104</v>
      </c>
      <c r="H109" s="171" t="s">
        <v>105</v>
      </c>
      <c r="J109" s="5"/>
    </row>
    <row r="110" spans="1:10" ht="15" customHeight="1" x14ac:dyDescent="0.2">
      <c r="A110" s="65"/>
      <c r="B110" s="146"/>
      <c r="C110" s="147" t="s">
        <v>106</v>
      </c>
      <c r="D110" s="148">
        <v>0</v>
      </c>
      <c r="E110" s="148">
        <v>0</v>
      </c>
      <c r="F110" s="148">
        <v>0</v>
      </c>
      <c r="G110" s="148">
        <v>0</v>
      </c>
      <c r="H110" s="172"/>
      <c r="J110" s="5"/>
    </row>
    <row r="111" spans="1:10" ht="15" customHeight="1" x14ac:dyDescent="0.2">
      <c r="A111" s="65"/>
      <c r="B111" s="146"/>
      <c r="C111" s="149" t="s">
        <v>107</v>
      </c>
      <c r="D111" s="153">
        <v>326192</v>
      </c>
      <c r="E111" s="153">
        <v>-326192</v>
      </c>
      <c r="F111" s="153">
        <v>-26844</v>
      </c>
      <c r="G111" s="150">
        <f>+D111+E111</f>
        <v>0</v>
      </c>
      <c r="H111" s="173" t="s">
        <v>109</v>
      </c>
      <c r="J111" s="5"/>
    </row>
    <row r="112" spans="1:10" ht="12" customHeight="1" x14ac:dyDescent="0.2">
      <c r="A112" s="65"/>
      <c r="B112" s="146"/>
      <c r="C112" s="147" t="s">
        <v>108</v>
      </c>
      <c r="D112" s="181">
        <v>0</v>
      </c>
      <c r="E112" s="181">
        <v>0</v>
      </c>
      <c r="F112" s="181">
        <v>0</v>
      </c>
      <c r="G112" s="150">
        <f>+D112+E112</f>
        <v>0</v>
      </c>
      <c r="H112" s="172"/>
      <c r="J112" s="5"/>
    </row>
    <row r="113" spans="1:10" ht="12" customHeight="1" x14ac:dyDescent="0.2">
      <c r="A113" s="65"/>
      <c r="B113" s="146"/>
      <c r="C113" s="149" t="s">
        <v>81</v>
      </c>
      <c r="D113" s="153">
        <v>0</v>
      </c>
      <c r="E113" s="153">
        <v>0</v>
      </c>
      <c r="F113" s="153">
        <v>0</v>
      </c>
      <c r="G113" s="150">
        <v>0</v>
      </c>
      <c r="H113" s="173"/>
      <c r="J113" s="5"/>
    </row>
    <row r="114" spans="1:10" ht="12" customHeight="1" x14ac:dyDescent="0.2">
      <c r="A114" s="65"/>
      <c r="B114" s="146"/>
      <c r="C114" s="147" t="s">
        <v>82</v>
      </c>
      <c r="D114" s="181">
        <v>0</v>
      </c>
      <c r="E114" s="181">
        <v>0</v>
      </c>
      <c r="F114" s="181">
        <v>0</v>
      </c>
      <c r="G114" s="148">
        <v>0</v>
      </c>
      <c r="H114" s="172"/>
      <c r="J114" s="5"/>
    </row>
    <row r="115" spans="1:10" ht="12" customHeight="1" x14ac:dyDescent="0.2">
      <c r="A115" s="65"/>
      <c r="B115" s="146"/>
      <c r="C115" s="149" t="s">
        <v>83</v>
      </c>
      <c r="D115" s="153">
        <v>0</v>
      </c>
      <c r="E115" s="153">
        <v>0</v>
      </c>
      <c r="F115" s="153"/>
      <c r="G115" s="150">
        <f>+D115+E115</f>
        <v>0</v>
      </c>
      <c r="H115" s="173"/>
      <c r="J115" s="5"/>
    </row>
    <row r="116" spans="1:10" ht="12" customHeight="1" thickBot="1" x14ac:dyDescent="0.25">
      <c r="A116" s="65"/>
      <c r="B116" s="146"/>
      <c r="C116" s="174" t="s">
        <v>84</v>
      </c>
      <c r="D116" s="182">
        <v>0</v>
      </c>
      <c r="E116" s="182">
        <v>0</v>
      </c>
      <c r="F116" s="182">
        <v>0</v>
      </c>
      <c r="G116" s="175">
        <v>0</v>
      </c>
      <c r="H116" s="176"/>
      <c r="J116" s="5"/>
    </row>
    <row r="117" spans="1:10" ht="15.75" thickBot="1" x14ac:dyDescent="0.25">
      <c r="A117" s="65"/>
      <c r="B117" s="146"/>
      <c r="C117" s="177"/>
      <c r="D117" s="183"/>
      <c r="E117" s="183"/>
      <c r="F117" s="183"/>
      <c r="G117" s="178"/>
      <c r="H117" s="179"/>
      <c r="J117" s="5"/>
    </row>
    <row r="118" spans="1:10" ht="15.75" thickBot="1" x14ac:dyDescent="0.25">
      <c r="A118" s="65"/>
      <c r="B118" s="63"/>
      <c r="C118" s="151" t="s">
        <v>61</v>
      </c>
      <c r="D118" s="154">
        <f>SUM(D110:D116)</f>
        <v>326192</v>
      </c>
      <c r="E118" s="154">
        <f t="shared" ref="E118:G118" si="29">SUM(E110:E116)</f>
        <v>-326192</v>
      </c>
      <c r="F118" s="154">
        <f t="shared" si="29"/>
        <v>-26844</v>
      </c>
      <c r="G118" s="152">
        <f t="shared" si="29"/>
        <v>0</v>
      </c>
      <c r="H118" s="180"/>
      <c r="J118" s="5"/>
    </row>
    <row r="119" spans="1:10" ht="12" x14ac:dyDescent="0.2">
      <c r="A119" s="65"/>
      <c r="E119" s="63"/>
      <c r="F119" s="63"/>
      <c r="G119" s="63"/>
      <c r="H119" s="63"/>
      <c r="I119" s="63"/>
    </row>
    <row r="120" spans="1:10" ht="12" x14ac:dyDescent="0.2">
      <c r="A120" s="64" t="s">
        <v>70</v>
      </c>
      <c r="J120" s="63"/>
    </row>
    <row r="121" spans="1:10" ht="40.5" customHeight="1" x14ac:dyDescent="0.2">
      <c r="A121" s="65" t="s">
        <v>91</v>
      </c>
      <c r="B121" s="46" t="s">
        <v>135</v>
      </c>
      <c r="J121" s="63"/>
    </row>
    <row r="122" spans="1:10" x14ac:dyDescent="0.2">
      <c r="A122" s="65"/>
      <c r="B122" s="5" t="s">
        <v>136</v>
      </c>
      <c r="J122" s="63"/>
    </row>
    <row r="123" spans="1:10" ht="77.25" customHeight="1" x14ac:dyDescent="0.2">
      <c r="A123" s="211" t="s">
        <v>92</v>
      </c>
      <c r="B123" s="200" t="s">
        <v>137</v>
      </c>
      <c r="C123" s="200"/>
      <c r="D123" s="200"/>
      <c r="E123" s="200"/>
      <c r="F123" s="200"/>
      <c r="G123" s="200"/>
      <c r="H123" s="200"/>
      <c r="I123" s="200"/>
      <c r="J123" s="63"/>
    </row>
    <row r="124" spans="1:10" ht="42.75" customHeight="1" x14ac:dyDescent="0.2">
      <c r="A124" s="211"/>
      <c r="B124" s="200" t="s">
        <v>128</v>
      </c>
      <c r="C124" s="200"/>
      <c r="D124" s="200"/>
      <c r="E124" s="200"/>
      <c r="F124" s="200"/>
      <c r="G124" s="200"/>
      <c r="H124" s="200"/>
      <c r="I124" s="200"/>
      <c r="J124" s="63"/>
    </row>
    <row r="125" spans="1:10" x14ac:dyDescent="0.2">
      <c r="A125" s="65" t="s">
        <v>93</v>
      </c>
      <c r="B125" s="5" t="s">
        <v>94</v>
      </c>
      <c r="F125" s="63"/>
      <c r="G125" s="63"/>
      <c r="H125" s="63"/>
      <c r="I125" s="63"/>
      <c r="J125" s="63"/>
    </row>
    <row r="126" spans="1:10" x14ac:dyDescent="0.2">
      <c r="A126" s="65" t="s">
        <v>117</v>
      </c>
      <c r="B126" s="5" t="s">
        <v>129</v>
      </c>
      <c r="F126" s="63"/>
      <c r="G126" s="63"/>
      <c r="H126" s="63"/>
      <c r="I126" s="63"/>
      <c r="J126" s="63"/>
    </row>
    <row r="127" spans="1:10" x14ac:dyDescent="0.2">
      <c r="A127" s="65"/>
      <c r="B127" s="5" t="s">
        <v>118</v>
      </c>
      <c r="F127" s="63"/>
      <c r="G127" s="63"/>
      <c r="H127" s="63"/>
      <c r="I127" s="63"/>
      <c r="J127" s="63"/>
    </row>
    <row r="128" spans="1:10" x14ac:dyDescent="0.2">
      <c r="A128" s="65"/>
      <c r="B128" s="5" t="s">
        <v>130</v>
      </c>
      <c r="F128" s="63"/>
      <c r="G128" s="63"/>
      <c r="H128" s="63"/>
      <c r="I128" s="63"/>
      <c r="J128" s="63"/>
    </row>
    <row r="129" spans="1:10" x14ac:dyDescent="0.2">
      <c r="A129" s="65"/>
      <c r="B129" s="5" t="s">
        <v>131</v>
      </c>
      <c r="F129" s="63"/>
      <c r="G129" s="63"/>
      <c r="H129" s="63"/>
      <c r="I129" s="63"/>
      <c r="J129" s="63"/>
    </row>
    <row r="130" spans="1:10" x14ac:dyDescent="0.2">
      <c r="A130" s="65" t="s">
        <v>100</v>
      </c>
      <c r="B130" s="5" t="s">
        <v>119</v>
      </c>
      <c r="F130" s="63"/>
      <c r="G130" s="63"/>
      <c r="H130" s="63"/>
      <c r="I130" s="63"/>
      <c r="J130" s="63"/>
    </row>
    <row r="131" spans="1:10" x14ac:dyDescent="0.2">
      <c r="A131" s="65"/>
      <c r="B131" s="5" t="s">
        <v>132</v>
      </c>
      <c r="F131" s="63"/>
      <c r="G131" s="63"/>
      <c r="H131" s="63"/>
      <c r="I131" s="63"/>
      <c r="J131" s="63"/>
    </row>
    <row r="132" spans="1:10" x14ac:dyDescent="0.2">
      <c r="A132" s="65"/>
      <c r="B132" s="5" t="s">
        <v>133</v>
      </c>
      <c r="F132" s="63"/>
      <c r="G132" s="63"/>
      <c r="H132" s="63"/>
      <c r="I132" s="63"/>
      <c r="J132" s="63"/>
    </row>
    <row r="133" spans="1:10" x14ac:dyDescent="0.2">
      <c r="A133" s="65"/>
      <c r="B133" s="5" t="s">
        <v>123</v>
      </c>
      <c r="F133" s="63"/>
      <c r="G133" s="63"/>
      <c r="H133" s="63"/>
      <c r="I133" s="63"/>
      <c r="J133" s="63"/>
    </row>
    <row r="134" spans="1:10" x14ac:dyDescent="0.2">
      <c r="A134" s="65"/>
      <c r="B134" s="5" t="s">
        <v>122</v>
      </c>
      <c r="F134" s="63"/>
      <c r="G134" s="63"/>
      <c r="H134" s="63"/>
      <c r="I134" s="63"/>
      <c r="J134" s="63"/>
    </row>
    <row r="135" spans="1:10" x14ac:dyDescent="0.2">
      <c r="A135" s="65" t="s">
        <v>101</v>
      </c>
      <c r="B135" s="5" t="s">
        <v>116</v>
      </c>
      <c r="F135" s="63"/>
      <c r="G135" s="63"/>
      <c r="H135" s="63"/>
      <c r="I135" s="63"/>
      <c r="J135" s="63"/>
    </row>
    <row r="136" spans="1:10" ht="36" customHeight="1" x14ac:dyDescent="0.2">
      <c r="A136" s="65" t="s">
        <v>102</v>
      </c>
      <c r="B136" s="200" t="s">
        <v>120</v>
      </c>
      <c r="C136" s="200"/>
      <c r="D136" s="200"/>
      <c r="E136" s="200"/>
      <c r="F136" s="200"/>
      <c r="G136" s="200"/>
      <c r="H136" s="200"/>
      <c r="I136" s="200"/>
      <c r="J136" s="63"/>
    </row>
    <row r="137" spans="1:10" ht="64.5" customHeight="1" x14ac:dyDescent="0.2">
      <c r="A137" s="65" t="s">
        <v>110</v>
      </c>
      <c r="B137" s="200" t="s">
        <v>134</v>
      </c>
      <c r="C137" s="200"/>
      <c r="D137" s="200"/>
      <c r="E137" s="200"/>
      <c r="F137" s="200"/>
      <c r="G137" s="200"/>
      <c r="H137" s="200"/>
      <c r="I137" s="200"/>
      <c r="J137" s="63"/>
    </row>
    <row r="138" spans="1:10" ht="22.5" customHeight="1" x14ac:dyDescent="0.2">
      <c r="A138" s="65" t="s">
        <v>111</v>
      </c>
      <c r="B138" s="200" t="s">
        <v>121</v>
      </c>
      <c r="C138" s="200"/>
      <c r="D138" s="200"/>
      <c r="E138" s="200"/>
      <c r="F138" s="200"/>
      <c r="G138" s="200"/>
      <c r="H138" s="200"/>
      <c r="I138" s="200"/>
      <c r="J138" s="63"/>
    </row>
    <row r="139" spans="1:10" ht="37.5" customHeight="1" x14ac:dyDescent="0.2">
      <c r="A139" s="65" t="s">
        <v>112</v>
      </c>
      <c r="B139" s="200" t="s">
        <v>113</v>
      </c>
      <c r="C139" s="200"/>
      <c r="D139" s="200"/>
      <c r="E139" s="200"/>
      <c r="F139" s="200"/>
      <c r="G139" s="200"/>
      <c r="H139" s="200"/>
      <c r="I139" s="200"/>
      <c r="J139" s="63"/>
    </row>
    <row r="140" spans="1:10" x14ac:dyDescent="0.2">
      <c r="A140" s="65"/>
      <c r="B140" s="5" t="s">
        <v>95</v>
      </c>
      <c r="F140" s="63"/>
      <c r="G140" s="63"/>
      <c r="H140" s="63"/>
      <c r="I140" s="63"/>
      <c r="J140" s="63"/>
    </row>
    <row r="141" spans="1:10" x14ac:dyDescent="0.2">
      <c r="A141" s="65"/>
      <c r="F141" s="63"/>
      <c r="G141" s="63"/>
      <c r="H141" s="63"/>
      <c r="I141" s="63"/>
      <c r="J141" s="63"/>
    </row>
    <row r="142" spans="1:10" x14ac:dyDescent="0.2">
      <c r="A142" s="65"/>
      <c r="F142" s="63"/>
      <c r="G142" s="63"/>
      <c r="H142" s="63"/>
      <c r="I142" s="63"/>
      <c r="J142" s="63"/>
    </row>
    <row r="143" spans="1:10" ht="12" x14ac:dyDescent="0.25">
      <c r="A143" s="155" t="s">
        <v>96</v>
      </c>
      <c r="F143" s="63"/>
      <c r="G143" s="63"/>
      <c r="H143" s="63"/>
      <c r="I143" s="63"/>
      <c r="J143" s="63"/>
    </row>
    <row r="144" spans="1:10" x14ac:dyDescent="0.2">
      <c r="A144" s="65" t="s">
        <v>97</v>
      </c>
      <c r="B144" s="5">
        <v>139</v>
      </c>
      <c r="F144" s="63"/>
      <c r="G144" s="63"/>
      <c r="H144" s="63"/>
      <c r="I144" s="63"/>
      <c r="J144" s="63"/>
    </row>
    <row r="145" spans="1:10" x14ac:dyDescent="0.2">
      <c r="A145" s="65" t="s">
        <v>98</v>
      </c>
      <c r="B145" s="5">
        <v>299</v>
      </c>
      <c r="F145" s="63"/>
      <c r="G145" s="63"/>
      <c r="H145" s="63"/>
      <c r="I145" s="63"/>
      <c r="J145" s="63"/>
    </row>
    <row r="146" spans="1:10" ht="12" thickBot="1" x14ac:dyDescent="0.25">
      <c r="A146" s="156" t="s">
        <v>99</v>
      </c>
      <c r="B146" s="157">
        <v>295</v>
      </c>
      <c r="F146" s="63"/>
      <c r="G146" s="63"/>
      <c r="H146" s="63"/>
      <c r="I146" s="63"/>
      <c r="J146" s="63"/>
    </row>
    <row r="147" spans="1:10" x14ac:dyDescent="0.2">
      <c r="A147" s="5" t="s">
        <v>61</v>
      </c>
      <c r="B147" s="5">
        <f>SUM(B144:B146)</f>
        <v>733</v>
      </c>
      <c r="F147" s="63"/>
      <c r="G147" s="63"/>
      <c r="H147" s="63"/>
      <c r="I147" s="63"/>
      <c r="J147" s="63"/>
    </row>
    <row r="148" spans="1:10" x14ac:dyDescent="0.2">
      <c r="E148" s="63"/>
      <c r="F148" s="63"/>
      <c r="G148" s="63"/>
      <c r="H148" s="63"/>
      <c r="I148" s="63"/>
    </row>
    <row r="151" spans="1:10" x14ac:dyDescent="0.2">
      <c r="A151" s="201"/>
      <c r="B151" s="201"/>
      <c r="C151" s="201"/>
      <c r="D151" s="201"/>
      <c r="E151" s="201"/>
      <c r="F151" s="201"/>
      <c r="G151" s="201"/>
      <c r="H151" s="201"/>
      <c r="I151" s="201"/>
    </row>
    <row r="152" spans="1:10" x14ac:dyDescent="0.2">
      <c r="E152" s="63"/>
      <c r="F152" s="63"/>
      <c r="G152" s="63"/>
      <c r="H152" s="63"/>
      <c r="I152" s="63"/>
    </row>
    <row r="153" spans="1:10" x14ac:dyDescent="0.2">
      <c r="E153" s="63"/>
      <c r="F153" s="63"/>
      <c r="G153" s="63"/>
      <c r="H153" s="63"/>
      <c r="I153" s="63"/>
    </row>
    <row r="154" spans="1:10" x14ac:dyDescent="0.2">
      <c r="E154" s="63"/>
      <c r="F154" s="63"/>
      <c r="G154" s="63"/>
      <c r="H154" s="63"/>
      <c r="I154" s="63"/>
    </row>
    <row r="155" spans="1:10" x14ac:dyDescent="0.2">
      <c r="E155" s="63"/>
      <c r="F155" s="63"/>
      <c r="G155" s="63"/>
      <c r="H155" s="63"/>
      <c r="I155" s="63"/>
    </row>
    <row r="156" spans="1:10" x14ac:dyDescent="0.2">
      <c r="E156" s="63"/>
      <c r="F156" s="63"/>
      <c r="G156" s="63"/>
      <c r="H156" s="63"/>
      <c r="I156" s="63"/>
    </row>
    <row r="157" spans="1:10" x14ac:dyDescent="0.2">
      <c r="E157" s="63"/>
      <c r="F157" s="63"/>
      <c r="G157" s="63"/>
      <c r="H157" s="63"/>
      <c r="I157" s="63"/>
    </row>
    <row r="158" spans="1:10" x14ac:dyDescent="0.2">
      <c r="E158" s="63"/>
      <c r="F158" s="63"/>
      <c r="G158" s="63"/>
      <c r="H158" s="63"/>
      <c r="I158" s="63"/>
    </row>
    <row r="159" spans="1:10" x14ac:dyDescent="0.2">
      <c r="E159" s="63"/>
      <c r="F159" s="63"/>
      <c r="G159" s="63"/>
      <c r="H159" s="63"/>
      <c r="I159" s="63"/>
    </row>
    <row r="160" spans="1:10" x14ac:dyDescent="0.2">
      <c r="E160" s="63"/>
      <c r="F160" s="63"/>
      <c r="G160" s="63"/>
      <c r="H160" s="63"/>
      <c r="I160" s="63"/>
    </row>
    <row r="161" spans="5:9" x14ac:dyDescent="0.2">
      <c r="E161" s="63"/>
      <c r="F161" s="63"/>
      <c r="G161" s="63"/>
      <c r="H161" s="63"/>
      <c r="I161" s="63"/>
    </row>
    <row r="162" spans="5:9" x14ac:dyDescent="0.2">
      <c r="E162" s="63"/>
      <c r="F162" s="63"/>
      <c r="G162" s="63"/>
      <c r="H162" s="63"/>
      <c r="I162" s="63"/>
    </row>
    <row r="163" spans="5:9" x14ac:dyDescent="0.2">
      <c r="E163" s="63"/>
      <c r="F163" s="63"/>
      <c r="G163" s="63"/>
      <c r="H163" s="63"/>
      <c r="I163" s="63"/>
    </row>
    <row r="164" spans="5:9" x14ac:dyDescent="0.2">
      <c r="E164" s="63"/>
      <c r="F164" s="63"/>
      <c r="G164" s="63"/>
      <c r="H164" s="63"/>
      <c r="I164" s="63"/>
    </row>
    <row r="165" spans="5:9" x14ac:dyDescent="0.2">
      <c r="E165" s="63"/>
      <c r="F165" s="63"/>
      <c r="G165" s="63"/>
      <c r="H165" s="63"/>
      <c r="I165" s="63"/>
    </row>
    <row r="166" spans="5:9" x14ac:dyDescent="0.2">
      <c r="E166" s="63"/>
      <c r="F166" s="63"/>
      <c r="G166" s="63"/>
      <c r="H166" s="63"/>
      <c r="I166" s="63"/>
    </row>
    <row r="167" spans="5:9" x14ac:dyDescent="0.2">
      <c r="E167" s="63"/>
      <c r="F167" s="63"/>
      <c r="G167" s="63"/>
      <c r="H167" s="63"/>
      <c r="I167" s="63"/>
    </row>
    <row r="168" spans="5:9" x14ac:dyDescent="0.2">
      <c r="E168" s="63"/>
      <c r="F168" s="63"/>
      <c r="G168" s="63"/>
      <c r="H168" s="63"/>
      <c r="I168" s="63"/>
    </row>
    <row r="169" spans="5:9" x14ac:dyDescent="0.2">
      <c r="E169" s="63"/>
      <c r="F169" s="63"/>
      <c r="G169" s="63"/>
      <c r="H169" s="63"/>
      <c r="I169" s="63"/>
    </row>
    <row r="170" spans="5:9" x14ac:dyDescent="0.2">
      <c r="E170" s="63"/>
      <c r="F170" s="63"/>
      <c r="G170" s="63"/>
      <c r="H170" s="63"/>
      <c r="I170" s="63"/>
    </row>
    <row r="171" spans="5:9" x14ac:dyDescent="0.2">
      <c r="E171" s="63"/>
      <c r="F171" s="63"/>
      <c r="G171" s="63"/>
      <c r="H171" s="63"/>
      <c r="I171" s="63"/>
    </row>
    <row r="172" spans="5:9" x14ac:dyDescent="0.2">
      <c r="E172" s="63"/>
      <c r="F172" s="63"/>
      <c r="G172" s="63"/>
      <c r="H172" s="63"/>
      <c r="I172" s="63"/>
    </row>
    <row r="173" spans="5:9" x14ac:dyDescent="0.2">
      <c r="E173" s="63"/>
      <c r="F173" s="63"/>
      <c r="G173" s="63"/>
      <c r="H173" s="63"/>
      <c r="I173" s="63"/>
    </row>
    <row r="174" spans="5:9" x14ac:dyDescent="0.2">
      <c r="E174" s="63"/>
      <c r="F174" s="63"/>
      <c r="G174" s="63"/>
      <c r="H174" s="63"/>
      <c r="I174" s="63"/>
    </row>
    <row r="175" spans="5:9" x14ac:dyDescent="0.2">
      <c r="E175" s="63"/>
      <c r="F175" s="63"/>
      <c r="G175" s="63"/>
      <c r="H175" s="63"/>
      <c r="I175" s="63"/>
    </row>
    <row r="176" spans="5:9" x14ac:dyDescent="0.2">
      <c r="E176" s="63"/>
      <c r="F176" s="63"/>
      <c r="G176" s="63"/>
      <c r="H176" s="63"/>
      <c r="I176" s="63"/>
    </row>
    <row r="177" spans="5:9" x14ac:dyDescent="0.2">
      <c r="E177" s="63"/>
      <c r="F177" s="63"/>
      <c r="G177" s="63"/>
      <c r="H177" s="63"/>
      <c r="I177" s="63"/>
    </row>
    <row r="178" spans="5:9" x14ac:dyDescent="0.2">
      <c r="E178" s="63"/>
      <c r="F178" s="63"/>
      <c r="G178" s="63"/>
      <c r="H178" s="63"/>
      <c r="I178" s="63"/>
    </row>
    <row r="179" spans="5:9" x14ac:dyDescent="0.2">
      <c r="E179" s="63"/>
      <c r="F179" s="63"/>
      <c r="G179" s="63"/>
      <c r="H179" s="63"/>
      <c r="I179" s="63"/>
    </row>
    <row r="180" spans="5:9" x14ac:dyDescent="0.2">
      <c r="E180" s="63"/>
      <c r="F180" s="63"/>
      <c r="G180" s="63"/>
      <c r="H180" s="63"/>
      <c r="I180" s="63"/>
    </row>
    <row r="181" spans="5:9" x14ac:dyDescent="0.2">
      <c r="E181" s="63"/>
      <c r="F181" s="63"/>
      <c r="G181" s="63"/>
      <c r="H181" s="63"/>
      <c r="I181" s="63"/>
    </row>
    <row r="182" spans="5:9" x14ac:dyDescent="0.2">
      <c r="E182" s="63"/>
      <c r="F182" s="63"/>
      <c r="G182" s="63"/>
      <c r="H182" s="63"/>
      <c r="I182" s="63"/>
    </row>
    <row r="183" spans="5:9" x14ac:dyDescent="0.2">
      <c r="E183" s="63"/>
      <c r="F183" s="63"/>
      <c r="G183" s="63"/>
      <c r="H183" s="63"/>
      <c r="I183" s="63"/>
    </row>
    <row r="184" spans="5:9" x14ac:dyDescent="0.2">
      <c r="E184" s="63"/>
      <c r="F184" s="63"/>
      <c r="G184" s="63"/>
      <c r="H184" s="63"/>
      <c r="I184" s="63"/>
    </row>
    <row r="185" spans="5:9" x14ac:dyDescent="0.2">
      <c r="E185" s="63"/>
      <c r="F185" s="63"/>
      <c r="G185" s="63"/>
      <c r="H185" s="63"/>
      <c r="I185" s="63"/>
    </row>
    <row r="186" spans="5:9" x14ac:dyDescent="0.2">
      <c r="E186" s="63"/>
      <c r="F186" s="63"/>
      <c r="G186" s="63"/>
      <c r="H186" s="63"/>
      <c r="I186" s="63"/>
    </row>
    <row r="187" spans="5:9" x14ac:dyDescent="0.2">
      <c r="E187" s="63"/>
      <c r="F187" s="63"/>
      <c r="G187" s="63"/>
      <c r="H187" s="63"/>
      <c r="I187" s="63"/>
    </row>
    <row r="188" spans="5:9" x14ac:dyDescent="0.2">
      <c r="E188" s="63"/>
      <c r="F188" s="63"/>
      <c r="G188" s="63"/>
      <c r="H188" s="63"/>
      <c r="I188" s="63"/>
    </row>
    <row r="189" spans="5:9" x14ac:dyDescent="0.2">
      <c r="E189" s="63"/>
      <c r="F189" s="63"/>
      <c r="G189" s="63"/>
      <c r="H189" s="63"/>
      <c r="I189" s="63"/>
    </row>
    <row r="190" spans="5:9" x14ac:dyDescent="0.2">
      <c r="E190" s="63"/>
      <c r="F190" s="63"/>
      <c r="G190" s="63"/>
      <c r="H190" s="63"/>
      <c r="I190" s="63"/>
    </row>
    <row r="191" spans="5:9" x14ac:dyDescent="0.2">
      <c r="E191" s="63"/>
      <c r="F191" s="63"/>
      <c r="G191" s="63"/>
      <c r="H191" s="63"/>
      <c r="I191" s="63"/>
    </row>
    <row r="192" spans="5:9" x14ac:dyDescent="0.2">
      <c r="E192" s="63"/>
      <c r="F192" s="63"/>
      <c r="G192" s="63"/>
      <c r="H192" s="63"/>
      <c r="I192" s="63"/>
    </row>
    <row r="193" spans="5:9" x14ac:dyDescent="0.2">
      <c r="E193" s="63"/>
      <c r="F193" s="63"/>
      <c r="G193" s="63"/>
      <c r="H193" s="63"/>
      <c r="I193" s="63"/>
    </row>
    <row r="194" spans="5:9" x14ac:dyDescent="0.2">
      <c r="E194" s="63"/>
      <c r="F194" s="63"/>
      <c r="G194" s="63"/>
      <c r="H194" s="63"/>
      <c r="I194" s="63"/>
    </row>
    <row r="195" spans="5:9" x14ac:dyDescent="0.2">
      <c r="E195" s="63"/>
      <c r="F195" s="63"/>
      <c r="G195" s="63"/>
      <c r="H195" s="63"/>
      <c r="I195" s="63"/>
    </row>
    <row r="196" spans="5:9" x14ac:dyDescent="0.2">
      <c r="E196" s="63"/>
      <c r="F196" s="63"/>
      <c r="G196" s="63"/>
      <c r="H196" s="63"/>
      <c r="I196" s="63"/>
    </row>
    <row r="197" spans="5:9" x14ac:dyDescent="0.2">
      <c r="E197" s="63"/>
      <c r="F197" s="63"/>
      <c r="G197" s="63"/>
      <c r="H197" s="63"/>
      <c r="I197" s="63"/>
    </row>
    <row r="198" spans="5:9" x14ac:dyDescent="0.2">
      <c r="E198" s="63"/>
      <c r="F198" s="63"/>
      <c r="G198" s="63"/>
      <c r="H198" s="63"/>
      <c r="I198" s="63"/>
    </row>
    <row r="199" spans="5:9" x14ac:dyDescent="0.2">
      <c r="E199" s="63"/>
      <c r="F199" s="63"/>
      <c r="G199" s="63"/>
      <c r="H199" s="63"/>
      <c r="I199" s="63"/>
    </row>
    <row r="200" spans="5:9" x14ac:dyDescent="0.2">
      <c r="E200" s="63"/>
      <c r="F200" s="63"/>
      <c r="G200" s="63"/>
      <c r="H200" s="63"/>
      <c r="I200" s="63"/>
    </row>
    <row r="201" spans="5:9" x14ac:dyDescent="0.2">
      <c r="E201" s="63"/>
      <c r="F201" s="63"/>
      <c r="G201" s="63"/>
      <c r="H201" s="63"/>
      <c r="I201" s="63"/>
    </row>
    <row r="202" spans="5:9" x14ac:dyDescent="0.2">
      <c r="E202" s="63"/>
      <c r="F202" s="63"/>
      <c r="G202" s="63"/>
      <c r="H202" s="63"/>
      <c r="I202" s="63"/>
    </row>
    <row r="203" spans="5:9" x14ac:dyDescent="0.2">
      <c r="E203" s="63"/>
      <c r="F203" s="63"/>
      <c r="G203" s="63"/>
      <c r="H203" s="63"/>
      <c r="I203" s="63"/>
    </row>
    <row r="204" spans="5:9" x14ac:dyDescent="0.2">
      <c r="E204" s="63"/>
      <c r="F204" s="63"/>
      <c r="G204" s="63"/>
      <c r="H204" s="63"/>
      <c r="I204" s="63"/>
    </row>
    <row r="205" spans="5:9" x14ac:dyDescent="0.2">
      <c r="E205" s="63"/>
      <c r="F205" s="63"/>
      <c r="G205" s="63"/>
      <c r="H205" s="63"/>
      <c r="I205" s="63"/>
    </row>
    <row r="206" spans="5:9" x14ac:dyDescent="0.2">
      <c r="E206" s="63"/>
      <c r="F206" s="63"/>
      <c r="G206" s="63"/>
      <c r="H206" s="63"/>
      <c r="I206" s="63"/>
    </row>
    <row r="207" spans="5:9" x14ac:dyDescent="0.2">
      <c r="E207" s="63"/>
      <c r="F207" s="63"/>
      <c r="G207" s="63"/>
      <c r="H207" s="63"/>
      <c r="I207" s="63"/>
    </row>
    <row r="208" spans="5:9" x14ac:dyDescent="0.2">
      <c r="E208" s="63"/>
      <c r="F208" s="63"/>
      <c r="G208" s="63"/>
      <c r="H208" s="63"/>
      <c r="I208" s="63"/>
    </row>
    <row r="209" spans="5:9" x14ac:dyDescent="0.2">
      <c r="E209" s="63"/>
      <c r="F209" s="63"/>
      <c r="G209" s="63"/>
      <c r="H209" s="63"/>
      <c r="I209" s="63"/>
    </row>
    <row r="210" spans="5:9" x14ac:dyDescent="0.2">
      <c r="E210" s="63"/>
      <c r="F210" s="63"/>
      <c r="G210" s="63"/>
      <c r="H210" s="63"/>
      <c r="I210" s="63"/>
    </row>
    <row r="211" spans="5:9" x14ac:dyDescent="0.2">
      <c r="E211" s="63"/>
      <c r="F211" s="63"/>
      <c r="G211" s="63"/>
      <c r="H211" s="63"/>
      <c r="I211" s="63"/>
    </row>
    <row r="212" spans="5:9" x14ac:dyDescent="0.2">
      <c r="E212" s="63"/>
      <c r="F212" s="63"/>
      <c r="G212" s="63"/>
      <c r="H212" s="63"/>
      <c r="I212" s="63"/>
    </row>
    <row r="213" spans="5:9" x14ac:dyDescent="0.2">
      <c r="E213" s="63"/>
      <c r="F213" s="63"/>
      <c r="G213" s="63"/>
      <c r="H213" s="63"/>
      <c r="I213" s="63"/>
    </row>
    <row r="214" spans="5:9" x14ac:dyDescent="0.2">
      <c r="E214" s="63"/>
      <c r="F214" s="63"/>
      <c r="G214" s="63"/>
      <c r="H214" s="63"/>
      <c r="I214" s="63"/>
    </row>
    <row r="215" spans="5:9" x14ac:dyDescent="0.2">
      <c r="E215" s="63"/>
      <c r="F215" s="63"/>
      <c r="G215" s="63"/>
      <c r="H215" s="63"/>
      <c r="I215" s="63"/>
    </row>
    <row r="216" spans="5:9" x14ac:dyDescent="0.2">
      <c r="E216" s="63"/>
      <c r="F216" s="63"/>
      <c r="G216" s="63"/>
      <c r="H216" s="63"/>
      <c r="I216" s="63"/>
    </row>
    <row r="217" spans="5:9" x14ac:dyDescent="0.2">
      <c r="E217" s="63"/>
      <c r="F217" s="63"/>
      <c r="G217" s="63"/>
      <c r="H217" s="63"/>
      <c r="I217" s="63"/>
    </row>
    <row r="218" spans="5:9" x14ac:dyDescent="0.2">
      <c r="E218" s="63"/>
      <c r="F218" s="63"/>
      <c r="G218" s="63"/>
      <c r="H218" s="63"/>
      <c r="I218" s="63"/>
    </row>
    <row r="219" spans="5:9" x14ac:dyDescent="0.2">
      <c r="E219" s="63"/>
      <c r="F219" s="63"/>
      <c r="G219" s="63"/>
      <c r="H219" s="63"/>
      <c r="I219" s="63"/>
    </row>
    <row r="220" spans="5:9" x14ac:dyDescent="0.2">
      <c r="E220" s="63"/>
      <c r="F220" s="63"/>
      <c r="G220" s="63"/>
      <c r="H220" s="63"/>
      <c r="I220" s="63"/>
    </row>
    <row r="221" spans="5:9" x14ac:dyDescent="0.2">
      <c r="E221" s="63"/>
      <c r="F221" s="63"/>
      <c r="G221" s="63"/>
      <c r="H221" s="63"/>
      <c r="I221" s="63"/>
    </row>
    <row r="222" spans="5:9" x14ac:dyDescent="0.2">
      <c r="E222" s="63"/>
      <c r="F222" s="63"/>
      <c r="G222" s="63"/>
      <c r="H222" s="63"/>
      <c r="I222" s="63"/>
    </row>
    <row r="223" spans="5:9" x14ac:dyDescent="0.2">
      <c r="E223" s="63"/>
      <c r="F223" s="63"/>
      <c r="G223" s="63"/>
      <c r="H223" s="63"/>
      <c r="I223" s="63"/>
    </row>
    <row r="224" spans="5:9" x14ac:dyDescent="0.2">
      <c r="E224" s="63"/>
      <c r="F224" s="63"/>
      <c r="G224" s="63"/>
      <c r="H224" s="63"/>
      <c r="I224" s="63"/>
    </row>
    <row r="225" spans="5:9" x14ac:dyDescent="0.2">
      <c r="E225" s="63"/>
      <c r="F225" s="63"/>
      <c r="G225" s="63"/>
      <c r="H225" s="63"/>
      <c r="I225" s="63"/>
    </row>
    <row r="226" spans="5:9" x14ac:dyDescent="0.2">
      <c r="E226" s="63"/>
      <c r="F226" s="63"/>
      <c r="G226" s="63"/>
      <c r="H226" s="63"/>
      <c r="I226" s="63"/>
    </row>
    <row r="227" spans="5:9" x14ac:dyDescent="0.2">
      <c r="E227" s="63"/>
      <c r="F227" s="63"/>
      <c r="G227" s="63"/>
      <c r="H227" s="63"/>
      <c r="I227" s="63"/>
    </row>
    <row r="228" spans="5:9" x14ac:dyDescent="0.2">
      <c r="E228" s="63"/>
      <c r="F228" s="63"/>
      <c r="G228" s="63"/>
      <c r="H228" s="63"/>
      <c r="I228" s="63"/>
    </row>
    <row r="229" spans="5:9" x14ac:dyDescent="0.2">
      <c r="E229" s="63"/>
      <c r="F229" s="63"/>
      <c r="G229" s="63"/>
      <c r="H229" s="63"/>
      <c r="I229" s="63"/>
    </row>
    <row r="230" spans="5:9" x14ac:dyDescent="0.2">
      <c r="E230" s="63"/>
      <c r="F230" s="63"/>
      <c r="G230" s="63"/>
      <c r="H230" s="63"/>
      <c r="I230" s="63"/>
    </row>
    <row r="231" spans="5:9" x14ac:dyDescent="0.2">
      <c r="E231" s="63"/>
      <c r="F231" s="63"/>
      <c r="G231" s="63"/>
      <c r="H231" s="63"/>
      <c r="I231" s="63"/>
    </row>
    <row r="232" spans="5:9" x14ac:dyDescent="0.2">
      <c r="E232" s="63"/>
      <c r="F232" s="63"/>
      <c r="G232" s="63"/>
      <c r="H232" s="63"/>
      <c r="I232" s="63"/>
    </row>
    <row r="233" spans="5:9" x14ac:dyDescent="0.2">
      <c r="E233" s="63"/>
      <c r="F233" s="63"/>
      <c r="G233" s="63"/>
      <c r="H233" s="63"/>
      <c r="I233" s="63"/>
    </row>
    <row r="234" spans="5:9" x14ac:dyDescent="0.2">
      <c r="E234" s="63"/>
      <c r="F234" s="63"/>
      <c r="G234" s="63"/>
      <c r="H234" s="63"/>
      <c r="I234" s="63"/>
    </row>
    <row r="235" spans="5:9" x14ac:dyDescent="0.2">
      <c r="E235" s="63"/>
      <c r="F235" s="63"/>
      <c r="G235" s="63"/>
      <c r="H235" s="63"/>
      <c r="I235" s="63"/>
    </row>
    <row r="236" spans="5:9" x14ac:dyDescent="0.2">
      <c r="E236" s="63"/>
      <c r="F236" s="63"/>
      <c r="G236" s="63"/>
      <c r="H236" s="63"/>
      <c r="I236" s="63"/>
    </row>
    <row r="237" spans="5:9" x14ac:dyDescent="0.2">
      <c r="E237" s="63"/>
      <c r="F237" s="63"/>
      <c r="G237" s="63"/>
      <c r="H237" s="63"/>
      <c r="I237" s="63"/>
    </row>
    <row r="238" spans="5:9" x14ac:dyDescent="0.2">
      <c r="E238" s="63"/>
      <c r="F238" s="63"/>
      <c r="G238" s="63"/>
      <c r="H238" s="63"/>
      <c r="I238" s="63"/>
    </row>
    <row r="239" spans="5:9" x14ac:dyDescent="0.2">
      <c r="E239" s="63"/>
      <c r="F239" s="63"/>
      <c r="G239" s="63"/>
      <c r="H239" s="63"/>
      <c r="I239" s="63"/>
    </row>
    <row r="240" spans="5:9" x14ac:dyDescent="0.2">
      <c r="E240" s="63"/>
      <c r="F240" s="63"/>
      <c r="G240" s="63"/>
      <c r="H240" s="63"/>
      <c r="I240" s="63"/>
    </row>
    <row r="241" spans="5:9" x14ac:dyDescent="0.2">
      <c r="E241" s="63"/>
      <c r="F241" s="63"/>
      <c r="G241" s="63"/>
      <c r="H241" s="63"/>
      <c r="I241" s="63"/>
    </row>
    <row r="242" spans="5:9" x14ac:dyDescent="0.2">
      <c r="E242" s="63"/>
      <c r="F242" s="63"/>
      <c r="G242" s="63"/>
      <c r="H242" s="63"/>
      <c r="I242" s="63"/>
    </row>
    <row r="243" spans="5:9" x14ac:dyDescent="0.2">
      <c r="E243" s="63"/>
      <c r="F243" s="63"/>
      <c r="G243" s="63"/>
      <c r="H243" s="63"/>
      <c r="I243" s="63"/>
    </row>
    <row r="244" spans="5:9" x14ac:dyDescent="0.2">
      <c r="E244" s="63"/>
      <c r="F244" s="63"/>
      <c r="G244" s="63"/>
      <c r="H244" s="63"/>
      <c r="I244" s="63"/>
    </row>
    <row r="245" spans="5:9" x14ac:dyDescent="0.2">
      <c r="E245" s="63"/>
      <c r="F245" s="63"/>
      <c r="G245" s="63"/>
      <c r="H245" s="63"/>
      <c r="I245" s="63"/>
    </row>
    <row r="246" spans="5:9" x14ac:dyDescent="0.2">
      <c r="E246" s="63"/>
      <c r="F246" s="63"/>
      <c r="G246" s="63"/>
      <c r="H246" s="63"/>
      <c r="I246" s="63"/>
    </row>
    <row r="247" spans="5:9" x14ac:dyDescent="0.2">
      <c r="E247" s="63"/>
      <c r="F247" s="63"/>
      <c r="G247" s="63"/>
      <c r="H247" s="63"/>
      <c r="I247" s="63"/>
    </row>
    <row r="248" spans="5:9" x14ac:dyDescent="0.2">
      <c r="E248" s="63"/>
      <c r="F248" s="63"/>
      <c r="G248" s="63"/>
      <c r="H248" s="63"/>
      <c r="I248" s="63"/>
    </row>
    <row r="249" spans="5:9" x14ac:dyDescent="0.2">
      <c r="E249" s="63"/>
      <c r="F249" s="63"/>
      <c r="G249" s="63"/>
      <c r="H249" s="63"/>
      <c r="I249" s="63"/>
    </row>
    <row r="250" spans="5:9" x14ac:dyDescent="0.2">
      <c r="E250" s="63"/>
      <c r="F250" s="63"/>
      <c r="G250" s="63"/>
      <c r="H250" s="63"/>
      <c r="I250" s="63"/>
    </row>
    <row r="251" spans="5:9" x14ac:dyDescent="0.2">
      <c r="E251" s="63"/>
      <c r="F251" s="63"/>
      <c r="G251" s="63"/>
      <c r="H251" s="63"/>
      <c r="I251" s="63"/>
    </row>
    <row r="252" spans="5:9" x14ac:dyDescent="0.2">
      <c r="E252" s="63"/>
      <c r="F252" s="63"/>
      <c r="G252" s="63"/>
      <c r="H252" s="63"/>
      <c r="I252" s="63"/>
    </row>
    <row r="253" spans="5:9" x14ac:dyDescent="0.2">
      <c r="E253" s="63"/>
      <c r="F253" s="63"/>
      <c r="G253" s="63"/>
      <c r="H253" s="63"/>
      <c r="I253" s="63"/>
    </row>
    <row r="254" spans="5:9" x14ac:dyDescent="0.2">
      <c r="E254" s="63"/>
      <c r="F254" s="63"/>
      <c r="G254" s="63"/>
      <c r="H254" s="63"/>
      <c r="I254" s="63"/>
    </row>
    <row r="255" spans="5:9" x14ac:dyDescent="0.2">
      <c r="E255" s="63"/>
      <c r="F255" s="63"/>
      <c r="G255" s="63"/>
      <c r="H255" s="63"/>
      <c r="I255" s="63"/>
    </row>
    <row r="256" spans="5:9" x14ac:dyDescent="0.2">
      <c r="E256" s="63"/>
      <c r="F256" s="63"/>
      <c r="G256" s="63"/>
      <c r="H256" s="63"/>
      <c r="I256" s="63"/>
    </row>
    <row r="257" spans="5:9" x14ac:dyDescent="0.2">
      <c r="E257" s="63"/>
      <c r="F257" s="63"/>
      <c r="G257" s="63"/>
      <c r="H257" s="63"/>
      <c r="I257" s="63"/>
    </row>
    <row r="258" spans="5:9" x14ac:dyDescent="0.2">
      <c r="E258" s="63"/>
      <c r="F258" s="63"/>
      <c r="G258" s="63"/>
      <c r="H258" s="63"/>
      <c r="I258" s="63"/>
    </row>
    <row r="259" spans="5:9" x14ac:dyDescent="0.2">
      <c r="E259" s="63"/>
      <c r="F259" s="63"/>
      <c r="G259" s="63"/>
      <c r="H259" s="63"/>
      <c r="I259" s="63"/>
    </row>
    <row r="260" spans="5:9" x14ac:dyDescent="0.2">
      <c r="E260" s="63"/>
      <c r="F260" s="63"/>
      <c r="G260" s="63"/>
      <c r="H260" s="63"/>
      <c r="I260" s="63"/>
    </row>
    <row r="261" spans="5:9" x14ac:dyDescent="0.2">
      <c r="E261" s="63"/>
      <c r="F261" s="63"/>
      <c r="G261" s="63"/>
      <c r="H261" s="63"/>
      <c r="I261" s="63"/>
    </row>
    <row r="262" spans="5:9" x14ac:dyDescent="0.2">
      <c r="E262" s="63"/>
      <c r="F262" s="63"/>
      <c r="G262" s="63"/>
      <c r="H262" s="63"/>
      <c r="I262" s="63"/>
    </row>
    <row r="263" spans="5:9" x14ac:dyDescent="0.2">
      <c r="E263" s="63"/>
      <c r="F263" s="63"/>
      <c r="G263" s="63"/>
      <c r="H263" s="63"/>
      <c r="I263" s="63"/>
    </row>
    <row r="264" spans="5:9" x14ac:dyDescent="0.2">
      <c r="E264" s="63"/>
      <c r="F264" s="63"/>
      <c r="G264" s="63"/>
      <c r="H264" s="63"/>
      <c r="I264" s="63"/>
    </row>
    <row r="265" spans="5:9" x14ac:dyDescent="0.2">
      <c r="E265" s="63"/>
      <c r="F265" s="63"/>
      <c r="G265" s="63"/>
      <c r="H265" s="63"/>
      <c r="I265" s="63"/>
    </row>
    <row r="266" spans="5:9" x14ac:dyDescent="0.2">
      <c r="E266" s="63"/>
      <c r="F266" s="63"/>
      <c r="G266" s="63"/>
      <c r="H266" s="63"/>
      <c r="I266" s="63"/>
    </row>
    <row r="267" spans="5:9" x14ac:dyDescent="0.2">
      <c r="E267" s="63"/>
      <c r="F267" s="63"/>
      <c r="G267" s="63"/>
      <c r="H267" s="63"/>
      <c r="I267" s="63"/>
    </row>
    <row r="268" spans="5:9" x14ac:dyDescent="0.2">
      <c r="E268" s="63"/>
      <c r="F268" s="63"/>
      <c r="G268" s="63"/>
      <c r="H268" s="63"/>
      <c r="I268" s="63"/>
    </row>
    <row r="269" spans="5:9" x14ac:dyDescent="0.2">
      <c r="E269" s="63"/>
      <c r="F269" s="63"/>
      <c r="G269" s="63"/>
      <c r="H269" s="63"/>
      <c r="I269" s="63"/>
    </row>
    <row r="270" spans="5:9" x14ac:dyDescent="0.2">
      <c r="E270" s="63"/>
      <c r="F270" s="63"/>
      <c r="G270" s="63"/>
      <c r="H270" s="63"/>
      <c r="I270" s="63"/>
    </row>
    <row r="271" spans="5:9" x14ac:dyDescent="0.2">
      <c r="E271" s="63"/>
      <c r="F271" s="63"/>
      <c r="G271" s="63"/>
      <c r="H271" s="63"/>
      <c r="I271" s="63"/>
    </row>
    <row r="272" spans="5:9" x14ac:dyDescent="0.2">
      <c r="E272" s="63"/>
      <c r="F272" s="63"/>
      <c r="G272" s="63"/>
      <c r="H272" s="63"/>
      <c r="I272" s="63"/>
    </row>
    <row r="273" spans="5:9" x14ac:dyDescent="0.2">
      <c r="E273" s="63"/>
      <c r="F273" s="63"/>
      <c r="G273" s="63"/>
      <c r="H273" s="63"/>
      <c r="I273" s="63"/>
    </row>
    <row r="274" spans="5:9" x14ac:dyDescent="0.2">
      <c r="E274" s="63"/>
      <c r="F274" s="63"/>
      <c r="G274" s="63"/>
      <c r="H274" s="63"/>
      <c r="I274" s="63"/>
    </row>
    <row r="275" spans="5:9" x14ac:dyDescent="0.2">
      <c r="E275" s="63"/>
      <c r="F275" s="63"/>
      <c r="G275" s="63"/>
      <c r="H275" s="63"/>
      <c r="I275" s="63"/>
    </row>
    <row r="276" spans="5:9" x14ac:dyDescent="0.2">
      <c r="E276" s="63"/>
      <c r="F276" s="63"/>
      <c r="G276" s="63"/>
      <c r="H276" s="63"/>
      <c r="I276" s="63"/>
    </row>
    <row r="277" spans="5:9" x14ac:dyDescent="0.2">
      <c r="E277" s="63"/>
      <c r="F277" s="63"/>
      <c r="G277" s="63"/>
      <c r="H277" s="63"/>
      <c r="I277" s="63"/>
    </row>
    <row r="278" spans="5:9" x14ac:dyDescent="0.2">
      <c r="E278" s="63"/>
      <c r="F278" s="63"/>
      <c r="G278" s="63"/>
      <c r="H278" s="63"/>
      <c r="I278" s="63"/>
    </row>
    <row r="279" spans="5:9" x14ac:dyDescent="0.2">
      <c r="E279" s="63"/>
      <c r="F279" s="63"/>
      <c r="G279" s="63"/>
      <c r="H279" s="63"/>
      <c r="I279" s="63"/>
    </row>
    <row r="280" spans="5:9" x14ac:dyDescent="0.2">
      <c r="E280" s="63"/>
      <c r="F280" s="63"/>
      <c r="G280" s="63"/>
      <c r="H280" s="63"/>
      <c r="I280" s="63"/>
    </row>
    <row r="281" spans="5:9" x14ac:dyDescent="0.2">
      <c r="E281" s="63"/>
      <c r="F281" s="63"/>
      <c r="G281" s="63"/>
      <c r="H281" s="63"/>
      <c r="I281" s="63"/>
    </row>
    <row r="282" spans="5:9" x14ac:dyDescent="0.2">
      <c r="E282" s="63"/>
      <c r="F282" s="63"/>
      <c r="G282" s="63"/>
      <c r="H282" s="63"/>
      <c r="I282" s="63"/>
    </row>
    <row r="283" spans="5:9" x14ac:dyDescent="0.2">
      <c r="E283" s="63"/>
      <c r="F283" s="63"/>
      <c r="G283" s="63"/>
      <c r="H283" s="63"/>
      <c r="I283" s="63"/>
    </row>
    <row r="284" spans="5:9" x14ac:dyDescent="0.2">
      <c r="E284" s="63"/>
      <c r="F284" s="63"/>
      <c r="G284" s="63"/>
      <c r="H284" s="63"/>
      <c r="I284" s="63"/>
    </row>
    <row r="285" spans="5:9" x14ac:dyDescent="0.2">
      <c r="E285" s="63"/>
      <c r="F285" s="63"/>
      <c r="G285" s="63"/>
      <c r="H285" s="63"/>
      <c r="I285" s="63"/>
    </row>
    <row r="286" spans="5:9" x14ac:dyDescent="0.2">
      <c r="E286" s="63"/>
      <c r="F286" s="63"/>
      <c r="G286" s="63"/>
      <c r="H286" s="63"/>
      <c r="I286" s="63"/>
    </row>
    <row r="287" spans="5:9" x14ac:dyDescent="0.2">
      <c r="E287" s="63"/>
      <c r="F287" s="63"/>
      <c r="G287" s="63"/>
      <c r="H287" s="63"/>
      <c r="I287" s="63"/>
    </row>
    <row r="288" spans="5:9" x14ac:dyDescent="0.2">
      <c r="E288" s="63"/>
      <c r="F288" s="63"/>
      <c r="G288" s="63"/>
      <c r="H288" s="63"/>
      <c r="I288" s="63"/>
    </row>
    <row r="289" spans="5:9" x14ac:dyDescent="0.2">
      <c r="E289" s="63"/>
      <c r="F289" s="63"/>
      <c r="G289" s="63"/>
      <c r="H289" s="63"/>
      <c r="I289" s="63"/>
    </row>
    <row r="290" spans="5:9" x14ac:dyDescent="0.2">
      <c r="E290" s="63"/>
      <c r="F290" s="63"/>
      <c r="G290" s="63"/>
      <c r="H290" s="63"/>
      <c r="I290" s="63"/>
    </row>
    <row r="291" spans="5:9" x14ac:dyDescent="0.2">
      <c r="E291" s="63"/>
      <c r="F291" s="63"/>
      <c r="G291" s="63"/>
      <c r="H291" s="63"/>
      <c r="I291" s="63"/>
    </row>
    <row r="292" spans="5:9" x14ac:dyDescent="0.2">
      <c r="E292" s="63"/>
      <c r="F292" s="63"/>
      <c r="G292" s="63"/>
      <c r="H292" s="63"/>
      <c r="I292" s="63"/>
    </row>
    <row r="293" spans="5:9" x14ac:dyDescent="0.2">
      <c r="E293" s="63"/>
      <c r="F293" s="63"/>
      <c r="G293" s="63"/>
      <c r="H293" s="63"/>
      <c r="I293" s="63"/>
    </row>
    <row r="294" spans="5:9" x14ac:dyDescent="0.2">
      <c r="E294" s="63"/>
      <c r="F294" s="63"/>
      <c r="G294" s="63"/>
      <c r="H294" s="63"/>
      <c r="I294" s="63"/>
    </row>
    <row r="295" spans="5:9" x14ac:dyDescent="0.2">
      <c r="E295" s="63"/>
      <c r="F295" s="63"/>
      <c r="G295" s="63"/>
      <c r="H295" s="63"/>
      <c r="I295" s="63"/>
    </row>
    <row r="296" spans="5:9" x14ac:dyDescent="0.2">
      <c r="E296" s="63"/>
      <c r="F296" s="63"/>
      <c r="G296" s="63"/>
      <c r="H296" s="63"/>
      <c r="I296" s="63"/>
    </row>
    <row r="297" spans="5:9" x14ac:dyDescent="0.2">
      <c r="E297" s="63"/>
      <c r="F297" s="63"/>
      <c r="G297" s="63"/>
      <c r="H297" s="63"/>
      <c r="I297" s="63"/>
    </row>
    <row r="298" spans="5:9" x14ac:dyDescent="0.2">
      <c r="E298" s="63"/>
      <c r="F298" s="63"/>
      <c r="G298" s="63"/>
      <c r="H298" s="63"/>
      <c r="I298" s="63"/>
    </row>
    <row r="299" spans="5:9" x14ac:dyDescent="0.2">
      <c r="E299" s="63"/>
      <c r="F299" s="63"/>
      <c r="G299" s="63"/>
      <c r="H299" s="63"/>
      <c r="I299" s="63"/>
    </row>
    <row r="300" spans="5:9" x14ac:dyDescent="0.2">
      <c r="E300" s="63"/>
      <c r="F300" s="63"/>
      <c r="G300" s="63"/>
      <c r="H300" s="63"/>
      <c r="I300" s="63"/>
    </row>
    <row r="301" spans="5:9" x14ac:dyDescent="0.2">
      <c r="E301" s="63"/>
      <c r="F301" s="63"/>
      <c r="G301" s="63"/>
      <c r="H301" s="63"/>
      <c r="I301" s="63"/>
    </row>
    <row r="302" spans="5:9" x14ac:dyDescent="0.2">
      <c r="E302" s="63"/>
      <c r="F302" s="63"/>
      <c r="G302" s="63"/>
      <c r="H302" s="63"/>
      <c r="I302" s="63"/>
    </row>
    <row r="303" spans="5:9" x14ac:dyDescent="0.2">
      <c r="E303" s="63"/>
      <c r="F303" s="63"/>
      <c r="G303" s="63"/>
      <c r="H303" s="63"/>
      <c r="I303" s="63"/>
    </row>
    <row r="304" spans="5:9" x14ac:dyDescent="0.2">
      <c r="E304" s="63"/>
      <c r="F304" s="63"/>
      <c r="G304" s="63"/>
      <c r="H304" s="63"/>
      <c r="I304" s="63"/>
    </row>
    <row r="305" spans="5:9" x14ac:dyDescent="0.2">
      <c r="E305" s="63"/>
      <c r="F305" s="63"/>
      <c r="G305" s="63"/>
      <c r="H305" s="63"/>
      <c r="I305" s="63"/>
    </row>
    <row r="306" spans="5:9" x14ac:dyDescent="0.2">
      <c r="E306" s="63"/>
      <c r="F306" s="63"/>
      <c r="G306" s="63"/>
      <c r="H306" s="63"/>
      <c r="I306" s="63"/>
    </row>
    <row r="307" spans="5:9" x14ac:dyDescent="0.2">
      <c r="E307" s="63"/>
      <c r="F307" s="63"/>
      <c r="G307" s="63"/>
      <c r="H307" s="63"/>
      <c r="I307" s="63"/>
    </row>
    <row r="308" spans="5:9" x14ac:dyDescent="0.2">
      <c r="E308" s="63"/>
      <c r="F308" s="63"/>
      <c r="G308" s="63"/>
      <c r="H308" s="63"/>
      <c r="I308" s="63"/>
    </row>
    <row r="309" spans="5:9" x14ac:dyDescent="0.2">
      <c r="E309" s="63"/>
      <c r="F309" s="63"/>
      <c r="G309" s="63"/>
      <c r="H309" s="63"/>
      <c r="I309" s="63"/>
    </row>
    <row r="310" spans="5:9" x14ac:dyDescent="0.2">
      <c r="E310" s="63"/>
      <c r="F310" s="63"/>
      <c r="G310" s="63"/>
      <c r="H310" s="63"/>
      <c r="I310" s="63"/>
    </row>
    <row r="311" spans="5:9" x14ac:dyDescent="0.2">
      <c r="E311" s="63"/>
      <c r="F311" s="63"/>
      <c r="G311" s="63"/>
      <c r="H311" s="63"/>
      <c r="I311" s="63"/>
    </row>
    <row r="312" spans="5:9" x14ac:dyDescent="0.2">
      <c r="E312" s="63"/>
      <c r="F312" s="63"/>
      <c r="G312" s="63"/>
      <c r="H312" s="63"/>
      <c r="I312" s="63"/>
    </row>
    <row r="313" spans="5:9" x14ac:dyDescent="0.2">
      <c r="E313" s="63"/>
      <c r="F313" s="63"/>
      <c r="G313" s="63"/>
      <c r="H313" s="63"/>
      <c r="I313" s="63"/>
    </row>
    <row r="314" spans="5:9" x14ac:dyDescent="0.2">
      <c r="E314" s="63"/>
      <c r="F314" s="63"/>
      <c r="G314" s="63"/>
      <c r="H314" s="63"/>
      <c r="I314" s="63"/>
    </row>
    <row r="315" spans="5:9" x14ac:dyDescent="0.2">
      <c r="E315" s="63"/>
      <c r="F315" s="63"/>
      <c r="G315" s="63"/>
      <c r="H315" s="63"/>
      <c r="I315" s="63"/>
    </row>
    <row r="316" spans="5:9" x14ac:dyDescent="0.2">
      <c r="E316" s="63"/>
      <c r="F316" s="63"/>
      <c r="G316" s="63"/>
      <c r="H316" s="63"/>
      <c r="I316" s="63"/>
    </row>
    <row r="317" spans="5:9" x14ac:dyDescent="0.2">
      <c r="E317" s="63"/>
      <c r="F317" s="63"/>
      <c r="G317" s="63"/>
      <c r="H317" s="63"/>
      <c r="I317" s="63"/>
    </row>
    <row r="318" spans="5:9" x14ac:dyDescent="0.2">
      <c r="E318" s="63"/>
      <c r="F318" s="63"/>
      <c r="G318" s="63"/>
      <c r="H318" s="63"/>
      <c r="I318" s="63"/>
    </row>
    <row r="319" spans="5:9" x14ac:dyDescent="0.2">
      <c r="E319" s="63"/>
      <c r="F319" s="63"/>
      <c r="G319" s="63"/>
      <c r="H319" s="63"/>
      <c r="I319" s="63"/>
    </row>
    <row r="320" spans="5:9" x14ac:dyDescent="0.2">
      <c r="E320" s="63"/>
      <c r="F320" s="63"/>
      <c r="G320" s="63"/>
      <c r="H320" s="63"/>
      <c r="I320" s="63"/>
    </row>
    <row r="321" spans="5:9" x14ac:dyDescent="0.2">
      <c r="E321" s="63"/>
      <c r="F321" s="63"/>
      <c r="G321" s="63"/>
      <c r="H321" s="63"/>
      <c r="I321" s="63"/>
    </row>
    <row r="322" spans="5:9" x14ac:dyDescent="0.2">
      <c r="E322" s="63"/>
      <c r="F322" s="63"/>
      <c r="G322" s="63"/>
      <c r="H322" s="63"/>
      <c r="I322" s="63"/>
    </row>
    <row r="323" spans="5:9" x14ac:dyDescent="0.2">
      <c r="E323" s="63"/>
      <c r="F323" s="63"/>
      <c r="G323" s="63"/>
      <c r="H323" s="63"/>
      <c r="I323" s="63"/>
    </row>
    <row r="324" spans="5:9" x14ac:dyDescent="0.2">
      <c r="E324" s="63"/>
      <c r="F324" s="63"/>
      <c r="G324" s="63"/>
      <c r="H324" s="63"/>
      <c r="I324" s="63"/>
    </row>
    <row r="325" spans="5:9" x14ac:dyDescent="0.2">
      <c r="E325" s="63"/>
      <c r="F325" s="63"/>
      <c r="G325" s="63"/>
      <c r="H325" s="63"/>
      <c r="I325" s="63"/>
    </row>
    <row r="326" spans="5:9" x14ac:dyDescent="0.2">
      <c r="E326" s="63"/>
      <c r="F326" s="63"/>
      <c r="G326" s="63"/>
      <c r="H326" s="63"/>
      <c r="I326" s="63"/>
    </row>
    <row r="327" spans="5:9" x14ac:dyDescent="0.2">
      <c r="E327" s="63"/>
      <c r="F327" s="63"/>
      <c r="G327" s="63"/>
      <c r="H327" s="63"/>
      <c r="I327" s="63"/>
    </row>
    <row r="328" spans="5:9" x14ac:dyDescent="0.2">
      <c r="E328" s="63"/>
      <c r="F328" s="63"/>
      <c r="G328" s="63"/>
      <c r="H328" s="63"/>
      <c r="I328" s="63"/>
    </row>
    <row r="329" spans="5:9" x14ac:dyDescent="0.2">
      <c r="E329" s="63"/>
      <c r="F329" s="63"/>
      <c r="G329" s="63"/>
      <c r="H329" s="63"/>
      <c r="I329" s="63"/>
    </row>
    <row r="330" spans="5:9" x14ac:dyDescent="0.2">
      <c r="E330" s="63"/>
      <c r="F330" s="63"/>
      <c r="G330" s="63"/>
      <c r="H330" s="63"/>
      <c r="I330" s="63"/>
    </row>
    <row r="331" spans="5:9" x14ac:dyDescent="0.2">
      <c r="E331" s="63"/>
      <c r="F331" s="63"/>
      <c r="G331" s="63"/>
      <c r="H331" s="63"/>
      <c r="I331" s="63"/>
    </row>
    <row r="332" spans="5:9" x14ac:dyDescent="0.2">
      <c r="E332" s="63"/>
      <c r="F332" s="63"/>
      <c r="G332" s="63"/>
      <c r="H332" s="63"/>
      <c r="I332" s="63"/>
    </row>
    <row r="333" spans="5:9" x14ac:dyDescent="0.2">
      <c r="E333" s="63"/>
      <c r="F333" s="63"/>
      <c r="G333" s="63"/>
      <c r="H333" s="63"/>
      <c r="I333" s="63"/>
    </row>
    <row r="334" spans="5:9" x14ac:dyDescent="0.2">
      <c r="E334" s="63"/>
      <c r="F334" s="63"/>
      <c r="G334" s="63"/>
      <c r="H334" s="63"/>
      <c r="I334" s="63"/>
    </row>
    <row r="335" spans="5:9" x14ac:dyDescent="0.2">
      <c r="E335" s="63"/>
      <c r="F335" s="63"/>
      <c r="G335" s="63"/>
      <c r="H335" s="63"/>
      <c r="I335" s="63"/>
    </row>
    <row r="336" spans="5:9" x14ac:dyDescent="0.2">
      <c r="E336" s="63"/>
      <c r="F336" s="63"/>
      <c r="G336" s="63"/>
      <c r="H336" s="63"/>
      <c r="I336" s="63"/>
    </row>
    <row r="337" spans="5:9" x14ac:dyDescent="0.2">
      <c r="E337" s="63"/>
      <c r="F337" s="63"/>
      <c r="G337" s="63"/>
      <c r="H337" s="63"/>
      <c r="I337" s="63"/>
    </row>
    <row r="338" spans="5:9" x14ac:dyDescent="0.2">
      <c r="E338" s="63"/>
      <c r="F338" s="63"/>
      <c r="G338" s="63"/>
      <c r="H338" s="63"/>
      <c r="I338" s="63"/>
    </row>
    <row r="339" spans="5:9" x14ac:dyDescent="0.2">
      <c r="E339" s="63"/>
      <c r="F339" s="63"/>
      <c r="G339" s="63"/>
      <c r="H339" s="63"/>
      <c r="I339" s="63"/>
    </row>
    <row r="340" spans="5:9" x14ac:dyDescent="0.2">
      <c r="E340" s="63"/>
      <c r="F340" s="63"/>
      <c r="G340" s="63"/>
      <c r="H340" s="63"/>
      <c r="I340" s="63"/>
    </row>
    <row r="341" spans="5:9" x14ac:dyDescent="0.2">
      <c r="E341" s="63"/>
      <c r="F341" s="63"/>
      <c r="G341" s="63"/>
      <c r="H341" s="63"/>
      <c r="I341" s="63"/>
    </row>
    <row r="342" spans="5:9" x14ac:dyDescent="0.2">
      <c r="E342" s="63"/>
      <c r="F342" s="63"/>
      <c r="G342" s="63"/>
      <c r="H342" s="63"/>
      <c r="I342" s="63"/>
    </row>
    <row r="343" spans="5:9" x14ac:dyDescent="0.2">
      <c r="E343" s="63"/>
      <c r="F343" s="63"/>
      <c r="G343" s="63"/>
      <c r="H343" s="63"/>
      <c r="I343" s="63"/>
    </row>
    <row r="344" spans="5:9" x14ac:dyDescent="0.2">
      <c r="E344" s="63"/>
      <c r="F344" s="63"/>
      <c r="G344" s="63"/>
      <c r="H344" s="63"/>
      <c r="I344" s="63"/>
    </row>
    <row r="345" spans="5:9" x14ac:dyDescent="0.2">
      <c r="E345" s="63"/>
      <c r="F345" s="63"/>
      <c r="G345" s="63"/>
      <c r="H345" s="63"/>
      <c r="I345" s="63"/>
    </row>
    <row r="346" spans="5:9" x14ac:dyDescent="0.2">
      <c r="E346" s="63"/>
      <c r="F346" s="63"/>
      <c r="G346" s="63"/>
      <c r="H346" s="63"/>
      <c r="I346" s="63"/>
    </row>
    <row r="347" spans="5:9" x14ac:dyDescent="0.2">
      <c r="E347" s="63"/>
      <c r="F347" s="63"/>
      <c r="G347" s="63"/>
      <c r="H347" s="63"/>
      <c r="I347" s="63"/>
    </row>
    <row r="348" spans="5:9" x14ac:dyDescent="0.2">
      <c r="E348" s="63"/>
      <c r="F348" s="63"/>
      <c r="G348" s="63"/>
      <c r="H348" s="63"/>
      <c r="I348" s="63"/>
    </row>
    <row r="349" spans="5:9" x14ac:dyDescent="0.2">
      <c r="E349" s="63"/>
      <c r="F349" s="63"/>
      <c r="G349" s="63"/>
      <c r="H349" s="63"/>
      <c r="I349" s="63"/>
    </row>
    <row r="350" spans="5:9" x14ac:dyDescent="0.2">
      <c r="E350" s="63"/>
      <c r="F350" s="63"/>
      <c r="G350" s="63"/>
      <c r="H350" s="63"/>
      <c r="I350" s="63"/>
    </row>
    <row r="351" spans="5:9" x14ac:dyDescent="0.2">
      <c r="E351" s="63"/>
      <c r="F351" s="63"/>
      <c r="G351" s="63"/>
      <c r="H351" s="63"/>
      <c r="I351" s="63"/>
    </row>
    <row r="352" spans="5:9" x14ac:dyDescent="0.2">
      <c r="E352" s="63"/>
      <c r="F352" s="63"/>
      <c r="G352" s="63"/>
      <c r="H352" s="63"/>
      <c r="I352" s="63"/>
    </row>
    <row r="353" spans="5:9" x14ac:dyDescent="0.2">
      <c r="E353" s="63"/>
      <c r="F353" s="63"/>
      <c r="G353" s="63"/>
      <c r="H353" s="63"/>
      <c r="I353" s="63"/>
    </row>
    <row r="354" spans="5:9" x14ac:dyDescent="0.2">
      <c r="E354" s="63"/>
      <c r="F354" s="63"/>
      <c r="G354" s="63"/>
      <c r="H354" s="63"/>
      <c r="I354" s="63"/>
    </row>
    <row r="355" spans="5:9" x14ac:dyDescent="0.2">
      <c r="E355" s="63"/>
      <c r="F355" s="63"/>
      <c r="G355" s="63"/>
      <c r="H355" s="63"/>
      <c r="I355" s="63"/>
    </row>
    <row r="356" spans="5:9" x14ac:dyDescent="0.2">
      <c r="E356" s="63"/>
      <c r="F356" s="63"/>
      <c r="G356" s="63"/>
      <c r="H356" s="63"/>
      <c r="I356" s="63"/>
    </row>
    <row r="357" spans="5:9" x14ac:dyDescent="0.2">
      <c r="E357" s="63"/>
      <c r="F357" s="63"/>
      <c r="G357" s="63"/>
      <c r="H357" s="63"/>
      <c r="I357" s="63"/>
    </row>
    <row r="358" spans="5:9" x14ac:dyDescent="0.2">
      <c r="E358" s="63"/>
      <c r="F358" s="63"/>
      <c r="G358" s="63"/>
      <c r="H358" s="63"/>
      <c r="I358" s="63"/>
    </row>
    <row r="359" spans="5:9" x14ac:dyDescent="0.2">
      <c r="E359" s="63"/>
      <c r="F359" s="63"/>
      <c r="G359" s="63"/>
      <c r="H359" s="63"/>
      <c r="I359" s="63"/>
    </row>
    <row r="360" spans="5:9" x14ac:dyDescent="0.2">
      <c r="E360" s="63"/>
      <c r="F360" s="63"/>
      <c r="G360" s="63"/>
      <c r="H360" s="63"/>
      <c r="I360" s="63"/>
    </row>
    <row r="361" spans="5:9" x14ac:dyDescent="0.2">
      <c r="E361" s="63"/>
      <c r="F361" s="63"/>
      <c r="G361" s="63"/>
      <c r="H361" s="63"/>
      <c r="I361" s="63"/>
    </row>
    <row r="362" spans="5:9" x14ac:dyDescent="0.2">
      <c r="E362" s="63"/>
      <c r="F362" s="63"/>
      <c r="G362" s="63"/>
      <c r="H362" s="63"/>
      <c r="I362" s="63"/>
    </row>
    <row r="363" spans="5:9" x14ac:dyDescent="0.2">
      <c r="E363" s="63"/>
      <c r="F363" s="63"/>
      <c r="G363" s="63"/>
      <c r="H363" s="63"/>
      <c r="I363" s="63"/>
    </row>
    <row r="364" spans="5:9" x14ac:dyDescent="0.2">
      <c r="E364" s="63"/>
      <c r="F364" s="63"/>
      <c r="G364" s="63"/>
      <c r="H364" s="63"/>
      <c r="I364" s="63"/>
    </row>
    <row r="365" spans="5:9" x14ac:dyDescent="0.2">
      <c r="E365" s="63"/>
      <c r="F365" s="63"/>
      <c r="G365" s="63"/>
      <c r="H365" s="63"/>
      <c r="I365" s="63"/>
    </row>
    <row r="366" spans="5:9" x14ac:dyDescent="0.2">
      <c r="E366" s="63"/>
      <c r="F366" s="63"/>
      <c r="G366" s="63"/>
      <c r="H366" s="63"/>
      <c r="I366" s="63"/>
    </row>
    <row r="367" spans="5:9" x14ac:dyDescent="0.2">
      <c r="E367" s="63"/>
      <c r="F367" s="63"/>
      <c r="G367" s="63"/>
      <c r="H367" s="63"/>
      <c r="I367" s="63"/>
    </row>
    <row r="368" spans="5:9" x14ac:dyDescent="0.2">
      <c r="E368" s="63"/>
      <c r="F368" s="63"/>
      <c r="G368" s="63"/>
      <c r="H368" s="63"/>
      <c r="I368" s="63"/>
    </row>
    <row r="369" spans="5:9" x14ac:dyDescent="0.2">
      <c r="E369" s="63"/>
      <c r="F369" s="63"/>
      <c r="G369" s="63"/>
      <c r="H369" s="63"/>
      <c r="I369" s="63"/>
    </row>
    <row r="370" spans="5:9" x14ac:dyDescent="0.2">
      <c r="E370" s="63"/>
      <c r="F370" s="63"/>
      <c r="G370" s="63"/>
      <c r="H370" s="63"/>
      <c r="I370" s="63"/>
    </row>
    <row r="371" spans="5:9" x14ac:dyDescent="0.2">
      <c r="E371" s="63"/>
      <c r="F371" s="63"/>
      <c r="G371" s="63"/>
      <c r="H371" s="63"/>
      <c r="I371" s="63"/>
    </row>
    <row r="372" spans="5:9" x14ac:dyDescent="0.2">
      <c r="E372" s="63"/>
      <c r="F372" s="63"/>
      <c r="G372" s="63"/>
      <c r="H372" s="63"/>
      <c r="I372" s="63"/>
    </row>
    <row r="373" spans="5:9" x14ac:dyDescent="0.2">
      <c r="E373" s="63"/>
      <c r="F373" s="63"/>
      <c r="G373" s="63"/>
      <c r="H373" s="63"/>
      <c r="I373" s="63"/>
    </row>
    <row r="374" spans="5:9" x14ac:dyDescent="0.2">
      <c r="E374" s="63"/>
      <c r="F374" s="63"/>
      <c r="G374" s="63"/>
      <c r="H374" s="63"/>
      <c r="I374" s="63"/>
    </row>
    <row r="375" spans="5:9" x14ac:dyDescent="0.2">
      <c r="E375" s="63"/>
      <c r="F375" s="63"/>
      <c r="G375" s="63"/>
      <c r="H375" s="63"/>
      <c r="I375" s="63"/>
    </row>
    <row r="376" spans="5:9" x14ac:dyDescent="0.2">
      <c r="E376" s="63"/>
      <c r="F376" s="63"/>
      <c r="G376" s="63"/>
      <c r="H376" s="63"/>
      <c r="I376" s="63"/>
    </row>
    <row r="377" spans="5:9" x14ac:dyDescent="0.2">
      <c r="E377" s="63"/>
      <c r="F377" s="63"/>
      <c r="G377" s="63"/>
      <c r="H377" s="63"/>
      <c r="I377" s="63"/>
    </row>
    <row r="378" spans="5:9" x14ac:dyDescent="0.2">
      <c r="E378" s="63"/>
      <c r="F378" s="63"/>
      <c r="G378" s="63"/>
      <c r="H378" s="63"/>
      <c r="I378" s="63"/>
    </row>
    <row r="379" spans="5:9" x14ac:dyDescent="0.2">
      <c r="E379" s="63"/>
      <c r="F379" s="63"/>
      <c r="G379" s="63"/>
      <c r="H379" s="63"/>
      <c r="I379" s="63"/>
    </row>
    <row r="380" spans="5:9" x14ac:dyDescent="0.2">
      <c r="E380" s="63"/>
      <c r="F380" s="63"/>
      <c r="G380" s="63"/>
      <c r="H380" s="63"/>
      <c r="I380" s="63"/>
    </row>
    <row r="381" spans="5:9" x14ac:dyDescent="0.2">
      <c r="E381" s="63"/>
      <c r="F381" s="63"/>
      <c r="G381" s="63"/>
      <c r="H381" s="63"/>
      <c r="I381" s="63"/>
    </row>
    <row r="382" spans="5:9" x14ac:dyDescent="0.2">
      <c r="E382" s="63"/>
      <c r="F382" s="63"/>
      <c r="G382" s="63"/>
      <c r="H382" s="63"/>
      <c r="I382" s="63"/>
    </row>
    <row r="383" spans="5:9" x14ac:dyDescent="0.2">
      <c r="E383" s="63"/>
      <c r="F383" s="63"/>
      <c r="G383" s="63"/>
      <c r="H383" s="63"/>
      <c r="I383" s="63"/>
    </row>
    <row r="384" spans="5:9" x14ac:dyDescent="0.2">
      <c r="E384" s="63"/>
      <c r="F384" s="63"/>
      <c r="G384" s="63"/>
      <c r="H384" s="63"/>
      <c r="I384" s="63"/>
    </row>
    <row r="385" spans="5:9" x14ac:dyDescent="0.2">
      <c r="E385" s="63"/>
      <c r="F385" s="63"/>
      <c r="G385" s="63"/>
      <c r="H385" s="63"/>
      <c r="I385" s="63"/>
    </row>
    <row r="386" spans="5:9" x14ac:dyDescent="0.2">
      <c r="E386" s="63"/>
      <c r="F386" s="63"/>
      <c r="G386" s="63"/>
      <c r="H386" s="63"/>
      <c r="I386" s="63"/>
    </row>
    <row r="387" spans="5:9" x14ac:dyDescent="0.2">
      <c r="E387" s="63"/>
      <c r="F387" s="63"/>
      <c r="G387" s="63"/>
      <c r="H387" s="63"/>
      <c r="I387" s="63"/>
    </row>
    <row r="388" spans="5:9" x14ac:dyDescent="0.2">
      <c r="E388" s="63"/>
      <c r="F388" s="63"/>
      <c r="G388" s="63"/>
      <c r="H388" s="63"/>
      <c r="I388" s="63"/>
    </row>
    <row r="389" spans="5:9" x14ac:dyDescent="0.2">
      <c r="E389" s="63"/>
      <c r="F389" s="63"/>
      <c r="G389" s="63"/>
      <c r="H389" s="63"/>
      <c r="I389" s="63"/>
    </row>
    <row r="390" spans="5:9" x14ac:dyDescent="0.2">
      <c r="E390" s="63"/>
      <c r="F390" s="63"/>
      <c r="G390" s="63"/>
      <c r="H390" s="63"/>
      <c r="I390" s="63"/>
    </row>
    <row r="391" spans="5:9" x14ac:dyDescent="0.2">
      <c r="E391" s="63"/>
      <c r="F391" s="63"/>
      <c r="G391" s="63"/>
      <c r="H391" s="63"/>
      <c r="I391" s="63"/>
    </row>
    <row r="392" spans="5:9" x14ac:dyDescent="0.2">
      <c r="E392" s="63"/>
      <c r="F392" s="63"/>
      <c r="G392" s="63"/>
      <c r="H392" s="63"/>
      <c r="I392" s="63"/>
    </row>
    <row r="393" spans="5:9" x14ac:dyDescent="0.2">
      <c r="E393" s="63"/>
      <c r="F393" s="63"/>
      <c r="G393" s="63"/>
      <c r="H393" s="63"/>
      <c r="I393" s="63"/>
    </row>
    <row r="394" spans="5:9" x14ac:dyDescent="0.2">
      <c r="E394" s="63"/>
      <c r="F394" s="63"/>
      <c r="G394" s="63"/>
      <c r="H394" s="63"/>
      <c r="I394" s="63"/>
    </row>
    <row r="395" spans="5:9" x14ac:dyDescent="0.2">
      <c r="E395" s="63"/>
      <c r="F395" s="63"/>
      <c r="G395" s="63"/>
      <c r="H395" s="63"/>
      <c r="I395" s="63"/>
    </row>
    <row r="396" spans="5:9" x14ac:dyDescent="0.2">
      <c r="E396" s="63"/>
      <c r="F396" s="63"/>
      <c r="G396" s="63"/>
      <c r="H396" s="63"/>
      <c r="I396" s="63"/>
    </row>
    <row r="397" spans="5:9" x14ac:dyDescent="0.2">
      <c r="E397" s="63"/>
      <c r="F397" s="63"/>
      <c r="G397" s="63"/>
      <c r="H397" s="63"/>
      <c r="I397" s="63"/>
    </row>
    <row r="398" spans="5:9" x14ac:dyDescent="0.2">
      <c r="E398" s="63"/>
      <c r="F398" s="63"/>
      <c r="G398" s="63"/>
      <c r="H398" s="63"/>
      <c r="I398" s="63"/>
    </row>
    <row r="399" spans="5:9" x14ac:dyDescent="0.2">
      <c r="E399" s="63"/>
      <c r="F399" s="63"/>
      <c r="G399" s="63"/>
      <c r="H399" s="63"/>
      <c r="I399" s="63"/>
    </row>
    <row r="400" spans="5:9" x14ac:dyDescent="0.2">
      <c r="E400" s="63"/>
      <c r="F400" s="63"/>
      <c r="G400" s="63"/>
      <c r="H400" s="63"/>
      <c r="I400" s="63"/>
    </row>
    <row r="401" spans="5:9" x14ac:dyDescent="0.2">
      <c r="E401" s="63"/>
      <c r="F401" s="63"/>
      <c r="G401" s="63"/>
      <c r="H401" s="63"/>
      <c r="I401" s="63"/>
    </row>
    <row r="402" spans="5:9" x14ac:dyDescent="0.2">
      <c r="E402" s="63"/>
      <c r="F402" s="63"/>
      <c r="G402" s="63"/>
      <c r="H402" s="63"/>
      <c r="I402" s="63"/>
    </row>
    <row r="403" spans="5:9" x14ac:dyDescent="0.2">
      <c r="E403" s="63"/>
      <c r="F403" s="63"/>
      <c r="G403" s="63"/>
      <c r="H403" s="63"/>
      <c r="I403" s="63"/>
    </row>
    <row r="404" spans="5:9" x14ac:dyDescent="0.2">
      <c r="E404" s="63"/>
      <c r="F404" s="63"/>
      <c r="G404" s="63"/>
      <c r="H404" s="63"/>
      <c r="I404" s="63"/>
    </row>
    <row r="405" spans="5:9" x14ac:dyDescent="0.2">
      <c r="E405" s="63"/>
      <c r="F405" s="63"/>
      <c r="G405" s="63"/>
      <c r="H405" s="63"/>
      <c r="I405" s="63"/>
    </row>
    <row r="406" spans="5:9" x14ac:dyDescent="0.2">
      <c r="E406" s="63"/>
      <c r="F406" s="63"/>
      <c r="G406" s="63"/>
      <c r="H406" s="63"/>
      <c r="I406" s="63"/>
    </row>
    <row r="407" spans="5:9" x14ac:dyDescent="0.2">
      <c r="E407" s="63"/>
      <c r="F407" s="63"/>
      <c r="G407" s="63"/>
      <c r="H407" s="63"/>
      <c r="I407" s="63"/>
    </row>
    <row r="408" spans="5:9" x14ac:dyDescent="0.2">
      <c r="E408" s="63"/>
      <c r="F408" s="63"/>
      <c r="G408" s="63"/>
      <c r="H408" s="63"/>
      <c r="I408" s="63"/>
    </row>
    <row r="409" spans="5:9" x14ac:dyDescent="0.2">
      <c r="E409" s="63"/>
      <c r="F409" s="63"/>
      <c r="G409" s="63"/>
      <c r="H409" s="63"/>
      <c r="I409" s="63"/>
    </row>
    <row r="410" spans="5:9" x14ac:dyDescent="0.2">
      <c r="E410" s="63"/>
      <c r="F410" s="63"/>
      <c r="G410" s="63"/>
      <c r="H410" s="63"/>
      <c r="I410" s="63"/>
    </row>
    <row r="411" spans="5:9" x14ac:dyDescent="0.2">
      <c r="E411" s="63"/>
      <c r="F411" s="63"/>
      <c r="G411" s="63"/>
      <c r="H411" s="63"/>
      <c r="I411" s="63"/>
    </row>
    <row r="412" spans="5:9" x14ac:dyDescent="0.2">
      <c r="E412" s="63"/>
      <c r="F412" s="63"/>
      <c r="G412" s="63"/>
      <c r="H412" s="63"/>
      <c r="I412" s="63"/>
    </row>
    <row r="413" spans="5:9" x14ac:dyDescent="0.2">
      <c r="E413" s="63"/>
      <c r="F413" s="63"/>
      <c r="G413" s="63"/>
      <c r="H413" s="63"/>
      <c r="I413" s="63"/>
    </row>
    <row r="414" spans="5:9" x14ac:dyDescent="0.2">
      <c r="E414" s="63"/>
      <c r="F414" s="63"/>
      <c r="G414" s="63"/>
      <c r="H414" s="63"/>
      <c r="I414" s="63"/>
    </row>
    <row r="415" spans="5:9" x14ac:dyDescent="0.2">
      <c r="E415" s="63"/>
      <c r="F415" s="63"/>
      <c r="G415" s="63"/>
      <c r="H415" s="63"/>
      <c r="I415" s="63"/>
    </row>
    <row r="416" spans="5:9" x14ac:dyDescent="0.2">
      <c r="E416" s="63"/>
      <c r="F416" s="63"/>
      <c r="G416" s="63"/>
      <c r="H416" s="63"/>
      <c r="I416" s="63"/>
    </row>
    <row r="417" spans="5:9" x14ac:dyDescent="0.2">
      <c r="E417" s="63"/>
      <c r="F417" s="63"/>
      <c r="G417" s="63"/>
      <c r="H417" s="63"/>
      <c r="I417" s="63"/>
    </row>
    <row r="418" spans="5:9" x14ac:dyDescent="0.2">
      <c r="E418" s="63"/>
      <c r="F418" s="63"/>
      <c r="G418" s="63"/>
      <c r="H418" s="63"/>
      <c r="I418" s="63"/>
    </row>
    <row r="419" spans="5:9" x14ac:dyDescent="0.2">
      <c r="E419" s="63"/>
      <c r="F419" s="63"/>
      <c r="G419" s="63"/>
      <c r="H419" s="63"/>
      <c r="I419" s="63"/>
    </row>
    <row r="420" spans="5:9" x14ac:dyDescent="0.2">
      <c r="E420" s="63"/>
      <c r="F420" s="63"/>
      <c r="G420" s="63"/>
      <c r="H420" s="63"/>
      <c r="I420" s="63"/>
    </row>
    <row r="421" spans="5:9" x14ac:dyDescent="0.2">
      <c r="E421" s="63"/>
      <c r="F421" s="63"/>
      <c r="G421" s="63"/>
      <c r="H421" s="63"/>
      <c r="I421" s="63"/>
    </row>
    <row r="422" spans="5:9" x14ac:dyDescent="0.2">
      <c r="E422" s="63"/>
      <c r="F422" s="63"/>
      <c r="G422" s="63"/>
      <c r="H422" s="63"/>
      <c r="I422" s="63"/>
    </row>
    <row r="423" spans="5:9" x14ac:dyDescent="0.2">
      <c r="E423" s="63"/>
      <c r="F423" s="63"/>
      <c r="G423" s="63"/>
      <c r="H423" s="63"/>
      <c r="I423" s="63"/>
    </row>
    <row r="424" spans="5:9" x14ac:dyDescent="0.2">
      <c r="E424" s="63"/>
      <c r="F424" s="63"/>
      <c r="G424" s="63"/>
      <c r="H424" s="63"/>
      <c r="I424" s="63"/>
    </row>
    <row r="425" spans="5:9" x14ac:dyDescent="0.2">
      <c r="E425" s="63"/>
      <c r="F425" s="63"/>
      <c r="G425" s="63"/>
      <c r="H425" s="63"/>
      <c r="I425" s="63"/>
    </row>
    <row r="426" spans="5:9" x14ac:dyDescent="0.2">
      <c r="E426" s="63"/>
      <c r="F426" s="63"/>
      <c r="G426" s="63"/>
      <c r="H426" s="63"/>
      <c r="I426" s="63"/>
    </row>
    <row r="427" spans="5:9" x14ac:dyDescent="0.2">
      <c r="E427" s="63"/>
      <c r="F427" s="63"/>
      <c r="G427" s="63"/>
      <c r="H427" s="63"/>
      <c r="I427" s="63"/>
    </row>
    <row r="428" spans="5:9" x14ac:dyDescent="0.2">
      <c r="E428" s="63"/>
      <c r="F428" s="63"/>
      <c r="G428" s="63"/>
      <c r="H428" s="63"/>
      <c r="I428" s="63"/>
    </row>
    <row r="429" spans="5:9" x14ac:dyDescent="0.2">
      <c r="E429" s="63"/>
      <c r="F429" s="63"/>
      <c r="G429" s="63"/>
      <c r="H429" s="63"/>
      <c r="I429" s="63"/>
    </row>
    <row r="430" spans="5:9" x14ac:dyDescent="0.2">
      <c r="E430" s="63"/>
      <c r="F430" s="63"/>
      <c r="G430" s="63"/>
      <c r="H430" s="63"/>
      <c r="I430" s="63"/>
    </row>
    <row r="431" spans="5:9" x14ac:dyDescent="0.2">
      <c r="E431" s="63"/>
      <c r="F431" s="63"/>
      <c r="G431" s="63"/>
      <c r="H431" s="63"/>
      <c r="I431" s="63"/>
    </row>
    <row r="432" spans="5:9" x14ac:dyDescent="0.2">
      <c r="E432" s="63"/>
      <c r="F432" s="63"/>
      <c r="G432" s="63"/>
      <c r="H432" s="63"/>
      <c r="I432" s="63"/>
    </row>
    <row r="433" spans="5:9" x14ac:dyDescent="0.2">
      <c r="E433" s="63"/>
      <c r="F433" s="63"/>
      <c r="G433" s="63"/>
      <c r="H433" s="63"/>
      <c r="I433" s="63"/>
    </row>
    <row r="434" spans="5:9" x14ac:dyDescent="0.2">
      <c r="E434" s="63"/>
      <c r="F434" s="63"/>
      <c r="G434" s="63"/>
      <c r="H434" s="63"/>
      <c r="I434" s="63"/>
    </row>
    <row r="435" spans="5:9" x14ac:dyDescent="0.2">
      <c r="E435" s="63"/>
      <c r="F435" s="63"/>
      <c r="G435" s="63"/>
      <c r="H435" s="63"/>
      <c r="I435" s="63"/>
    </row>
    <row r="436" spans="5:9" x14ac:dyDescent="0.2">
      <c r="E436" s="63"/>
      <c r="F436" s="63"/>
      <c r="G436" s="63"/>
      <c r="H436" s="63"/>
      <c r="I436" s="63"/>
    </row>
    <row r="437" spans="5:9" x14ac:dyDescent="0.2">
      <c r="E437" s="63"/>
      <c r="F437" s="63"/>
      <c r="G437" s="63"/>
      <c r="H437" s="63"/>
      <c r="I437" s="63"/>
    </row>
    <row r="438" spans="5:9" x14ac:dyDescent="0.2">
      <c r="E438" s="63"/>
      <c r="F438" s="63"/>
      <c r="G438" s="63"/>
      <c r="H438" s="63"/>
      <c r="I438" s="63"/>
    </row>
    <row r="439" spans="5:9" x14ac:dyDescent="0.2">
      <c r="E439" s="63"/>
      <c r="F439" s="63"/>
      <c r="G439" s="63"/>
      <c r="H439" s="63"/>
      <c r="I439" s="63"/>
    </row>
    <row r="440" spans="5:9" x14ac:dyDescent="0.2">
      <c r="E440" s="63"/>
      <c r="F440" s="63"/>
      <c r="G440" s="63"/>
      <c r="H440" s="63"/>
      <c r="I440" s="63"/>
    </row>
    <row r="441" spans="5:9" x14ac:dyDescent="0.2">
      <c r="E441" s="63"/>
      <c r="F441" s="63"/>
      <c r="G441" s="63"/>
      <c r="H441" s="63"/>
      <c r="I441" s="63"/>
    </row>
    <row r="442" spans="5:9" x14ac:dyDescent="0.2">
      <c r="E442" s="63"/>
      <c r="F442" s="63"/>
      <c r="G442" s="63"/>
      <c r="H442" s="63"/>
      <c r="I442" s="63"/>
    </row>
    <row r="443" spans="5:9" x14ac:dyDescent="0.2">
      <c r="E443" s="63"/>
      <c r="F443" s="63"/>
      <c r="G443" s="63"/>
      <c r="H443" s="63"/>
      <c r="I443" s="63"/>
    </row>
    <row r="444" spans="5:9" x14ac:dyDescent="0.2">
      <c r="E444" s="63"/>
      <c r="F444" s="63"/>
      <c r="G444" s="63"/>
      <c r="H444" s="63"/>
      <c r="I444" s="63"/>
    </row>
    <row r="445" spans="5:9" x14ac:dyDescent="0.2">
      <c r="E445" s="63"/>
      <c r="F445" s="63"/>
      <c r="G445" s="63"/>
      <c r="H445" s="63"/>
      <c r="I445" s="63"/>
    </row>
    <row r="446" spans="5:9" x14ac:dyDescent="0.2">
      <c r="E446" s="63"/>
      <c r="F446" s="63"/>
      <c r="G446" s="63"/>
      <c r="H446" s="63"/>
      <c r="I446" s="63"/>
    </row>
    <row r="447" spans="5:9" x14ac:dyDescent="0.2">
      <c r="E447" s="63"/>
      <c r="F447" s="63"/>
      <c r="G447" s="63"/>
      <c r="H447" s="63"/>
      <c r="I447" s="63"/>
    </row>
    <row r="448" spans="5:9" x14ac:dyDescent="0.2">
      <c r="E448" s="63"/>
      <c r="F448" s="63"/>
      <c r="G448" s="63"/>
      <c r="H448" s="63"/>
      <c r="I448" s="63"/>
    </row>
    <row r="449" spans="5:9" x14ac:dyDescent="0.2">
      <c r="E449" s="63"/>
      <c r="F449" s="63"/>
      <c r="G449" s="63"/>
      <c r="H449" s="63"/>
      <c r="I449" s="63"/>
    </row>
    <row r="450" spans="5:9" x14ac:dyDescent="0.2">
      <c r="E450" s="63"/>
      <c r="F450" s="63"/>
      <c r="G450" s="63"/>
      <c r="H450" s="63"/>
      <c r="I450" s="63"/>
    </row>
    <row r="451" spans="5:9" x14ac:dyDescent="0.2">
      <c r="E451" s="63"/>
      <c r="F451" s="63"/>
      <c r="G451" s="63"/>
      <c r="H451" s="63"/>
      <c r="I451" s="63"/>
    </row>
    <row r="452" spans="5:9" x14ac:dyDescent="0.2">
      <c r="E452" s="63"/>
      <c r="F452" s="63"/>
      <c r="G452" s="63"/>
      <c r="H452" s="63"/>
      <c r="I452" s="63"/>
    </row>
    <row r="453" spans="5:9" x14ac:dyDescent="0.2">
      <c r="E453" s="63"/>
      <c r="F453" s="63"/>
      <c r="G453" s="63"/>
      <c r="H453" s="63"/>
      <c r="I453" s="63"/>
    </row>
    <row r="454" spans="5:9" x14ac:dyDescent="0.2">
      <c r="E454" s="63"/>
      <c r="F454" s="63"/>
      <c r="G454" s="63"/>
      <c r="H454" s="63"/>
      <c r="I454" s="63"/>
    </row>
    <row r="455" spans="5:9" x14ac:dyDescent="0.2">
      <c r="E455" s="63"/>
      <c r="F455" s="63"/>
      <c r="G455" s="63"/>
      <c r="H455" s="63"/>
      <c r="I455" s="63"/>
    </row>
    <row r="456" spans="5:9" x14ac:dyDescent="0.2">
      <c r="E456" s="63"/>
      <c r="F456" s="63"/>
      <c r="G456" s="63"/>
      <c r="H456" s="63"/>
      <c r="I456" s="63"/>
    </row>
    <row r="457" spans="5:9" x14ac:dyDescent="0.2">
      <c r="E457" s="63"/>
      <c r="F457" s="63"/>
      <c r="G457" s="63"/>
      <c r="H457" s="63"/>
      <c r="I457" s="63"/>
    </row>
    <row r="458" spans="5:9" x14ac:dyDescent="0.2">
      <c r="E458" s="63"/>
      <c r="F458" s="63"/>
      <c r="G458" s="63"/>
      <c r="H458" s="63"/>
      <c r="I458" s="63"/>
    </row>
    <row r="459" spans="5:9" x14ac:dyDescent="0.2">
      <c r="E459" s="63"/>
      <c r="F459" s="63"/>
      <c r="G459" s="63"/>
      <c r="H459" s="63"/>
      <c r="I459" s="63"/>
    </row>
    <row r="460" spans="5:9" x14ac:dyDescent="0.2">
      <c r="E460" s="63"/>
      <c r="F460" s="63"/>
      <c r="G460" s="63"/>
      <c r="H460" s="63"/>
      <c r="I460" s="63"/>
    </row>
    <row r="461" spans="5:9" x14ac:dyDescent="0.2">
      <c r="E461" s="63"/>
      <c r="F461" s="63"/>
      <c r="G461" s="63"/>
      <c r="H461" s="63"/>
      <c r="I461" s="63"/>
    </row>
    <row r="462" spans="5:9" x14ac:dyDescent="0.2">
      <c r="E462" s="63"/>
      <c r="F462" s="63"/>
      <c r="G462" s="63"/>
      <c r="H462" s="63"/>
      <c r="I462" s="63"/>
    </row>
    <row r="463" spans="5:9" x14ac:dyDescent="0.2">
      <c r="E463" s="63"/>
      <c r="F463" s="63"/>
      <c r="G463" s="63"/>
      <c r="H463" s="63"/>
      <c r="I463" s="63"/>
    </row>
    <row r="464" spans="5:9" x14ac:dyDescent="0.2">
      <c r="E464" s="63"/>
      <c r="F464" s="63"/>
      <c r="G464" s="63"/>
      <c r="H464" s="63"/>
      <c r="I464" s="63"/>
    </row>
    <row r="465" spans="5:9" x14ac:dyDescent="0.2">
      <c r="E465" s="63"/>
      <c r="F465" s="63"/>
      <c r="G465" s="63"/>
      <c r="H465" s="63"/>
      <c r="I465" s="63"/>
    </row>
    <row r="466" spans="5:9" x14ac:dyDescent="0.2">
      <c r="E466" s="63"/>
      <c r="F466" s="63"/>
      <c r="G466" s="63"/>
      <c r="H466" s="63"/>
      <c r="I466" s="63"/>
    </row>
    <row r="467" spans="5:9" x14ac:dyDescent="0.2">
      <c r="E467" s="63"/>
      <c r="F467" s="63"/>
      <c r="G467" s="63"/>
      <c r="H467" s="63"/>
      <c r="I467" s="63"/>
    </row>
    <row r="468" spans="5:9" x14ac:dyDescent="0.2">
      <c r="E468" s="63"/>
      <c r="F468" s="63"/>
      <c r="G468" s="63"/>
      <c r="H468" s="63"/>
      <c r="I468" s="63"/>
    </row>
    <row r="469" spans="5:9" x14ac:dyDescent="0.2">
      <c r="E469" s="63"/>
      <c r="F469" s="63"/>
      <c r="G469" s="63"/>
      <c r="H469" s="63"/>
      <c r="I469" s="63"/>
    </row>
    <row r="470" spans="5:9" x14ac:dyDescent="0.2">
      <c r="E470" s="63"/>
      <c r="F470" s="63"/>
      <c r="G470" s="63"/>
      <c r="H470" s="63"/>
      <c r="I470" s="63"/>
    </row>
    <row r="471" spans="5:9" x14ac:dyDescent="0.2">
      <c r="E471" s="63"/>
      <c r="F471" s="63"/>
      <c r="G471" s="63"/>
      <c r="H471" s="63"/>
      <c r="I471" s="63"/>
    </row>
    <row r="472" spans="5:9" x14ac:dyDescent="0.2">
      <c r="E472" s="63"/>
      <c r="F472" s="63"/>
      <c r="G472" s="63"/>
      <c r="H472" s="63"/>
      <c r="I472" s="63"/>
    </row>
    <row r="473" spans="5:9" x14ac:dyDescent="0.2">
      <c r="E473" s="63"/>
      <c r="F473" s="63"/>
      <c r="G473" s="63"/>
      <c r="H473" s="63"/>
      <c r="I473" s="63"/>
    </row>
    <row r="474" spans="5:9" x14ac:dyDescent="0.2">
      <c r="E474" s="63"/>
      <c r="F474" s="63"/>
      <c r="G474" s="63"/>
      <c r="H474" s="63"/>
      <c r="I474" s="63"/>
    </row>
    <row r="475" spans="5:9" x14ac:dyDescent="0.2">
      <c r="E475" s="63"/>
      <c r="F475" s="63"/>
      <c r="G475" s="63"/>
      <c r="H475" s="63"/>
      <c r="I475" s="63"/>
    </row>
    <row r="476" spans="5:9" x14ac:dyDescent="0.2">
      <c r="E476" s="63"/>
      <c r="F476" s="63"/>
      <c r="G476" s="63"/>
      <c r="H476" s="63"/>
      <c r="I476" s="63"/>
    </row>
    <row r="477" spans="5:9" x14ac:dyDescent="0.2">
      <c r="E477" s="63"/>
      <c r="F477" s="63"/>
      <c r="G477" s="63"/>
      <c r="H477" s="63"/>
      <c r="I477" s="63"/>
    </row>
    <row r="478" spans="5:9" x14ac:dyDescent="0.2">
      <c r="E478" s="63"/>
      <c r="F478" s="63"/>
      <c r="G478" s="63"/>
      <c r="H478" s="63"/>
      <c r="I478" s="63"/>
    </row>
    <row r="479" spans="5:9" x14ac:dyDescent="0.2">
      <c r="E479" s="63"/>
      <c r="F479" s="63"/>
      <c r="G479" s="63"/>
      <c r="H479" s="63"/>
      <c r="I479" s="63"/>
    </row>
    <row r="480" spans="5:9" x14ac:dyDescent="0.2">
      <c r="E480" s="63"/>
      <c r="F480" s="63"/>
      <c r="G480" s="63"/>
      <c r="H480" s="63"/>
      <c r="I480" s="63"/>
    </row>
    <row r="481" spans="5:9" x14ac:dyDescent="0.2">
      <c r="E481" s="63"/>
      <c r="F481" s="63"/>
      <c r="G481" s="63"/>
      <c r="H481" s="63"/>
      <c r="I481" s="63"/>
    </row>
    <row r="482" spans="5:9" x14ac:dyDescent="0.2">
      <c r="E482" s="63"/>
      <c r="F482" s="63"/>
      <c r="G482" s="63"/>
      <c r="H482" s="63"/>
      <c r="I482" s="63"/>
    </row>
    <row r="483" spans="5:9" x14ac:dyDescent="0.2">
      <c r="E483" s="63"/>
      <c r="F483" s="63"/>
      <c r="G483" s="63"/>
      <c r="H483" s="63"/>
      <c r="I483" s="63"/>
    </row>
    <row r="484" spans="5:9" x14ac:dyDescent="0.2">
      <c r="E484" s="63"/>
      <c r="F484" s="63"/>
      <c r="G484" s="63"/>
      <c r="H484" s="63"/>
      <c r="I484" s="63"/>
    </row>
    <row r="485" spans="5:9" x14ac:dyDescent="0.2">
      <c r="E485" s="63"/>
      <c r="F485" s="63"/>
      <c r="G485" s="63"/>
      <c r="H485" s="63"/>
      <c r="I485" s="63"/>
    </row>
    <row r="486" spans="5:9" x14ac:dyDescent="0.2">
      <c r="E486" s="63"/>
      <c r="F486" s="63"/>
      <c r="G486" s="63"/>
      <c r="H486" s="63"/>
      <c r="I486" s="63"/>
    </row>
    <row r="487" spans="5:9" x14ac:dyDescent="0.2">
      <c r="E487" s="63"/>
      <c r="F487" s="63"/>
      <c r="G487" s="63"/>
      <c r="H487" s="63"/>
      <c r="I487" s="63"/>
    </row>
    <row r="488" spans="5:9" x14ac:dyDescent="0.2">
      <c r="E488" s="63"/>
      <c r="F488" s="63"/>
      <c r="G488" s="63"/>
      <c r="H488" s="63"/>
      <c r="I488" s="63"/>
    </row>
    <row r="489" spans="5:9" x14ac:dyDescent="0.2">
      <c r="E489" s="63"/>
      <c r="F489" s="63"/>
      <c r="G489" s="63"/>
      <c r="H489" s="63"/>
      <c r="I489" s="63"/>
    </row>
    <row r="490" spans="5:9" x14ac:dyDescent="0.2">
      <c r="E490" s="63"/>
      <c r="F490" s="63"/>
      <c r="G490" s="63"/>
      <c r="H490" s="63"/>
      <c r="I490" s="63"/>
    </row>
    <row r="491" spans="5:9" x14ac:dyDescent="0.2">
      <c r="E491" s="63"/>
      <c r="F491" s="63"/>
      <c r="G491" s="63"/>
      <c r="H491" s="63"/>
      <c r="I491" s="63"/>
    </row>
    <row r="492" spans="5:9" x14ac:dyDescent="0.2">
      <c r="E492" s="63"/>
      <c r="F492" s="63"/>
      <c r="G492" s="63"/>
      <c r="H492" s="63"/>
      <c r="I492" s="63"/>
    </row>
    <row r="493" spans="5:9" x14ac:dyDescent="0.2">
      <c r="E493" s="63"/>
      <c r="F493" s="63"/>
      <c r="G493" s="63"/>
      <c r="H493" s="63"/>
      <c r="I493" s="63"/>
    </row>
    <row r="494" spans="5:9" x14ac:dyDescent="0.2">
      <c r="E494" s="63"/>
      <c r="F494" s="63"/>
      <c r="G494" s="63"/>
      <c r="H494" s="63"/>
      <c r="I494" s="63"/>
    </row>
    <row r="495" spans="5:9" x14ac:dyDescent="0.2">
      <c r="E495" s="63"/>
      <c r="F495" s="63"/>
      <c r="G495" s="63"/>
      <c r="H495" s="63"/>
      <c r="I495" s="63"/>
    </row>
    <row r="496" spans="5:9" x14ac:dyDescent="0.2">
      <c r="E496" s="63"/>
      <c r="F496" s="63"/>
      <c r="G496" s="63"/>
      <c r="H496" s="63"/>
      <c r="I496" s="63"/>
    </row>
    <row r="497" spans="5:9" x14ac:dyDescent="0.2">
      <c r="E497" s="63"/>
      <c r="F497" s="63"/>
      <c r="G497" s="63"/>
      <c r="H497" s="63"/>
      <c r="I497" s="63"/>
    </row>
    <row r="498" spans="5:9" x14ac:dyDescent="0.2">
      <c r="E498" s="63"/>
      <c r="F498" s="63"/>
      <c r="G498" s="63"/>
      <c r="H498" s="63"/>
      <c r="I498" s="63"/>
    </row>
    <row r="499" spans="5:9" x14ac:dyDescent="0.2">
      <c r="E499" s="63"/>
      <c r="F499" s="63"/>
      <c r="G499" s="63"/>
      <c r="H499" s="63"/>
      <c r="I499" s="63"/>
    </row>
    <row r="500" spans="5:9" x14ac:dyDescent="0.2">
      <c r="E500" s="63"/>
      <c r="F500" s="63"/>
      <c r="G500" s="63"/>
      <c r="H500" s="63"/>
      <c r="I500" s="63"/>
    </row>
    <row r="501" spans="5:9" x14ac:dyDescent="0.2">
      <c r="E501" s="63"/>
      <c r="F501" s="63"/>
      <c r="G501" s="63"/>
      <c r="H501" s="63"/>
      <c r="I501" s="63"/>
    </row>
    <row r="502" spans="5:9" x14ac:dyDescent="0.2">
      <c r="E502" s="63"/>
      <c r="F502" s="63"/>
      <c r="G502" s="63"/>
      <c r="H502" s="63"/>
      <c r="I502" s="63"/>
    </row>
    <row r="503" spans="5:9" x14ac:dyDescent="0.2">
      <c r="E503" s="63"/>
      <c r="F503" s="63"/>
      <c r="G503" s="63"/>
      <c r="H503" s="63"/>
      <c r="I503" s="63"/>
    </row>
    <row r="504" spans="5:9" x14ac:dyDescent="0.2">
      <c r="E504" s="63"/>
      <c r="F504" s="63"/>
      <c r="G504" s="63"/>
      <c r="H504" s="63"/>
      <c r="I504" s="63"/>
    </row>
    <row r="505" spans="5:9" x14ac:dyDescent="0.2">
      <c r="E505" s="63"/>
      <c r="F505" s="63"/>
      <c r="G505" s="63"/>
      <c r="H505" s="63"/>
      <c r="I505" s="63"/>
    </row>
    <row r="506" spans="5:9" x14ac:dyDescent="0.2">
      <c r="E506" s="63"/>
      <c r="F506" s="63"/>
      <c r="G506" s="63"/>
      <c r="H506" s="63"/>
      <c r="I506" s="63"/>
    </row>
    <row r="507" spans="5:9" x14ac:dyDescent="0.2">
      <c r="E507" s="63"/>
      <c r="F507" s="63"/>
      <c r="G507" s="63"/>
      <c r="H507" s="63"/>
      <c r="I507" s="63"/>
    </row>
    <row r="508" spans="5:9" x14ac:dyDescent="0.2">
      <c r="E508" s="63"/>
      <c r="F508" s="63"/>
      <c r="G508" s="63"/>
      <c r="H508" s="63"/>
      <c r="I508" s="63"/>
    </row>
    <row r="509" spans="5:9" x14ac:dyDescent="0.2">
      <c r="E509" s="63"/>
      <c r="F509" s="63"/>
      <c r="G509" s="63"/>
      <c r="H509" s="63"/>
      <c r="I509" s="63"/>
    </row>
    <row r="510" spans="5:9" x14ac:dyDescent="0.2">
      <c r="E510" s="63"/>
      <c r="F510" s="63"/>
      <c r="G510" s="63"/>
      <c r="H510" s="63"/>
      <c r="I510" s="63"/>
    </row>
    <row r="511" spans="5:9" x14ac:dyDescent="0.2">
      <c r="E511" s="63"/>
      <c r="F511" s="63"/>
      <c r="G511" s="63"/>
      <c r="H511" s="63"/>
      <c r="I511" s="63"/>
    </row>
    <row r="512" spans="5:9" x14ac:dyDescent="0.2">
      <c r="E512" s="63"/>
      <c r="F512" s="63"/>
      <c r="G512" s="63"/>
      <c r="H512" s="63"/>
      <c r="I512" s="63"/>
    </row>
    <row r="513" spans="5:9" x14ac:dyDescent="0.2">
      <c r="E513" s="63"/>
      <c r="F513" s="63"/>
      <c r="G513" s="63"/>
      <c r="H513" s="63"/>
      <c r="I513" s="63"/>
    </row>
    <row r="514" spans="5:9" x14ac:dyDescent="0.2">
      <c r="E514" s="63"/>
      <c r="F514" s="63"/>
      <c r="G514" s="63"/>
      <c r="H514" s="63"/>
      <c r="I514" s="63"/>
    </row>
    <row r="515" spans="5:9" x14ac:dyDescent="0.2">
      <c r="E515" s="63"/>
      <c r="F515" s="63"/>
      <c r="G515" s="63"/>
      <c r="H515" s="63"/>
      <c r="I515" s="63"/>
    </row>
    <row r="516" spans="5:9" x14ac:dyDescent="0.2">
      <c r="E516" s="63"/>
      <c r="F516" s="63"/>
      <c r="G516" s="63"/>
      <c r="H516" s="63"/>
      <c r="I516" s="63"/>
    </row>
    <row r="517" spans="5:9" x14ac:dyDescent="0.2">
      <c r="E517" s="63"/>
      <c r="F517" s="63"/>
      <c r="G517" s="63"/>
      <c r="H517" s="63"/>
      <c r="I517" s="63"/>
    </row>
    <row r="518" spans="5:9" x14ac:dyDescent="0.2">
      <c r="E518" s="63"/>
      <c r="F518" s="63"/>
      <c r="G518" s="63"/>
      <c r="H518" s="63"/>
      <c r="I518" s="63"/>
    </row>
    <row r="519" spans="5:9" x14ac:dyDescent="0.2">
      <c r="E519" s="63"/>
      <c r="F519" s="63"/>
      <c r="G519" s="63"/>
      <c r="H519" s="63"/>
      <c r="I519" s="63"/>
    </row>
    <row r="520" spans="5:9" x14ac:dyDescent="0.2">
      <c r="E520" s="63"/>
      <c r="F520" s="63"/>
      <c r="G520" s="63"/>
      <c r="H520" s="63"/>
      <c r="I520" s="63"/>
    </row>
    <row r="521" spans="5:9" x14ac:dyDescent="0.2">
      <c r="E521" s="63"/>
      <c r="F521" s="63"/>
      <c r="G521" s="63"/>
      <c r="H521" s="63"/>
      <c r="I521" s="63"/>
    </row>
    <row r="522" spans="5:9" x14ac:dyDescent="0.2">
      <c r="E522" s="63"/>
      <c r="F522" s="63"/>
      <c r="G522" s="63"/>
      <c r="H522" s="63"/>
      <c r="I522" s="63"/>
    </row>
    <row r="523" spans="5:9" x14ac:dyDescent="0.2">
      <c r="E523" s="63"/>
      <c r="F523" s="63"/>
      <c r="G523" s="63"/>
      <c r="H523" s="63"/>
      <c r="I523" s="63"/>
    </row>
    <row r="524" spans="5:9" x14ac:dyDescent="0.2">
      <c r="E524" s="63"/>
      <c r="F524" s="63"/>
      <c r="G524" s="63"/>
      <c r="H524" s="63"/>
      <c r="I524" s="63"/>
    </row>
    <row r="525" spans="5:9" x14ac:dyDescent="0.2">
      <c r="E525" s="63"/>
      <c r="F525" s="63"/>
      <c r="G525" s="63"/>
      <c r="H525" s="63"/>
      <c r="I525" s="63"/>
    </row>
    <row r="526" spans="5:9" x14ac:dyDescent="0.2">
      <c r="E526" s="63"/>
      <c r="F526" s="63"/>
      <c r="G526" s="63"/>
      <c r="H526" s="63"/>
      <c r="I526" s="63"/>
    </row>
    <row r="527" spans="5:9" x14ac:dyDescent="0.2">
      <c r="E527" s="63"/>
      <c r="F527" s="63"/>
      <c r="G527" s="63"/>
      <c r="H527" s="63"/>
      <c r="I527" s="63"/>
    </row>
    <row r="528" spans="5:9" x14ac:dyDescent="0.2">
      <c r="E528" s="63"/>
      <c r="F528" s="63"/>
      <c r="G528" s="63"/>
      <c r="H528" s="63"/>
      <c r="I528" s="63"/>
    </row>
    <row r="529" spans="5:9" x14ac:dyDescent="0.2">
      <c r="E529" s="63"/>
      <c r="F529" s="63"/>
      <c r="G529" s="63"/>
      <c r="H529" s="63"/>
      <c r="I529" s="63"/>
    </row>
    <row r="530" spans="5:9" x14ac:dyDescent="0.2">
      <c r="E530" s="63"/>
      <c r="F530" s="63"/>
      <c r="G530" s="63"/>
      <c r="H530" s="63"/>
      <c r="I530" s="63"/>
    </row>
    <row r="531" spans="5:9" x14ac:dyDescent="0.2">
      <c r="E531" s="63"/>
      <c r="F531" s="63"/>
      <c r="G531" s="63"/>
      <c r="H531" s="63"/>
      <c r="I531" s="63"/>
    </row>
    <row r="532" spans="5:9" x14ac:dyDescent="0.2">
      <c r="E532" s="63"/>
      <c r="F532" s="63"/>
      <c r="G532" s="63"/>
      <c r="H532" s="63"/>
      <c r="I532" s="63"/>
    </row>
    <row r="533" spans="5:9" x14ac:dyDescent="0.2">
      <c r="E533" s="63"/>
      <c r="F533" s="63"/>
      <c r="G533" s="63"/>
      <c r="H533" s="63"/>
      <c r="I533" s="63"/>
    </row>
    <row r="534" spans="5:9" x14ac:dyDescent="0.2">
      <c r="E534" s="63"/>
      <c r="F534" s="63"/>
      <c r="G534" s="63"/>
      <c r="H534" s="63"/>
      <c r="I534" s="63"/>
    </row>
    <row r="535" spans="5:9" x14ac:dyDescent="0.2">
      <c r="E535" s="63"/>
      <c r="F535" s="63"/>
      <c r="G535" s="63"/>
      <c r="H535" s="63"/>
      <c r="I535" s="63"/>
    </row>
    <row r="536" spans="5:9" x14ac:dyDescent="0.2">
      <c r="E536" s="63"/>
      <c r="F536" s="63"/>
      <c r="G536" s="63"/>
      <c r="H536" s="63"/>
      <c r="I536" s="63"/>
    </row>
    <row r="537" spans="5:9" x14ac:dyDescent="0.2">
      <c r="E537" s="63"/>
      <c r="F537" s="63"/>
      <c r="G537" s="63"/>
      <c r="H537" s="63"/>
      <c r="I537" s="63"/>
    </row>
    <row r="538" spans="5:9" x14ac:dyDescent="0.2">
      <c r="E538" s="63"/>
      <c r="F538" s="63"/>
      <c r="G538" s="63"/>
      <c r="H538" s="63"/>
      <c r="I538" s="63"/>
    </row>
    <row r="539" spans="5:9" x14ac:dyDescent="0.2">
      <c r="E539" s="63"/>
      <c r="F539" s="63"/>
      <c r="G539" s="63"/>
      <c r="H539" s="63"/>
      <c r="I539" s="63"/>
    </row>
    <row r="540" spans="5:9" x14ac:dyDescent="0.2">
      <c r="E540" s="63"/>
      <c r="F540" s="63"/>
      <c r="G540" s="63"/>
      <c r="H540" s="63"/>
      <c r="I540" s="63"/>
    </row>
    <row r="541" spans="5:9" x14ac:dyDescent="0.2">
      <c r="E541" s="63"/>
      <c r="F541" s="63"/>
      <c r="G541" s="63"/>
      <c r="H541" s="63"/>
      <c r="I541" s="63"/>
    </row>
    <row r="542" spans="5:9" x14ac:dyDescent="0.2">
      <c r="E542" s="63"/>
      <c r="F542" s="63"/>
      <c r="G542" s="63"/>
      <c r="H542" s="63"/>
      <c r="I542" s="63"/>
    </row>
    <row r="543" spans="5:9" x14ac:dyDescent="0.2">
      <c r="E543" s="63"/>
      <c r="F543" s="63"/>
      <c r="G543" s="63"/>
      <c r="H543" s="63"/>
      <c r="I543" s="63"/>
    </row>
    <row r="544" spans="5:9" x14ac:dyDescent="0.2">
      <c r="E544" s="63"/>
      <c r="F544" s="63"/>
      <c r="G544" s="63"/>
      <c r="H544" s="63"/>
      <c r="I544" s="63"/>
    </row>
    <row r="545" spans="5:9" x14ac:dyDescent="0.2">
      <c r="E545" s="63"/>
      <c r="F545" s="63"/>
      <c r="G545" s="63"/>
      <c r="H545" s="63"/>
      <c r="I545" s="63"/>
    </row>
    <row r="546" spans="5:9" x14ac:dyDescent="0.2">
      <c r="E546" s="63"/>
      <c r="F546" s="63"/>
      <c r="G546" s="63"/>
      <c r="H546" s="63"/>
      <c r="I546" s="63"/>
    </row>
    <row r="547" spans="5:9" x14ac:dyDescent="0.2">
      <c r="E547" s="63"/>
      <c r="F547" s="63"/>
      <c r="G547" s="63"/>
      <c r="H547" s="63"/>
      <c r="I547" s="63"/>
    </row>
    <row r="548" spans="5:9" x14ac:dyDescent="0.2">
      <c r="E548" s="63"/>
      <c r="F548" s="63"/>
      <c r="G548" s="63"/>
      <c r="H548" s="63"/>
      <c r="I548" s="63"/>
    </row>
    <row r="549" spans="5:9" x14ac:dyDescent="0.2">
      <c r="E549" s="63"/>
      <c r="F549" s="63"/>
      <c r="G549" s="63"/>
      <c r="H549" s="63"/>
      <c r="I549" s="63"/>
    </row>
    <row r="550" spans="5:9" x14ac:dyDescent="0.2">
      <c r="E550" s="63"/>
      <c r="F550" s="63"/>
      <c r="G550" s="63"/>
      <c r="H550" s="63"/>
      <c r="I550" s="63"/>
    </row>
    <row r="551" spans="5:9" x14ac:dyDescent="0.2">
      <c r="E551" s="63"/>
      <c r="F551" s="63"/>
      <c r="G551" s="63"/>
      <c r="H551" s="63"/>
      <c r="I551" s="63"/>
    </row>
    <row r="552" spans="5:9" x14ac:dyDescent="0.2">
      <c r="E552" s="63"/>
      <c r="F552" s="63"/>
      <c r="G552" s="63"/>
      <c r="H552" s="63"/>
      <c r="I552" s="63"/>
    </row>
    <row r="553" spans="5:9" x14ac:dyDescent="0.2">
      <c r="E553" s="63"/>
      <c r="F553" s="63"/>
      <c r="G553" s="63"/>
      <c r="H553" s="63"/>
      <c r="I553" s="63"/>
    </row>
    <row r="554" spans="5:9" x14ac:dyDescent="0.2">
      <c r="E554" s="63"/>
      <c r="F554" s="63"/>
      <c r="G554" s="63"/>
      <c r="H554" s="63"/>
      <c r="I554" s="63"/>
    </row>
    <row r="555" spans="5:9" x14ac:dyDescent="0.2">
      <c r="E555" s="63"/>
      <c r="F555" s="63"/>
      <c r="G555" s="63"/>
      <c r="H555" s="63"/>
      <c r="I555" s="63"/>
    </row>
    <row r="556" spans="5:9" x14ac:dyDescent="0.2">
      <c r="E556" s="63"/>
      <c r="F556" s="63"/>
      <c r="G556" s="63"/>
      <c r="H556" s="63"/>
      <c r="I556" s="63"/>
    </row>
    <row r="557" spans="5:9" x14ac:dyDescent="0.2">
      <c r="E557" s="63"/>
      <c r="F557" s="63"/>
      <c r="G557" s="63"/>
      <c r="H557" s="63"/>
      <c r="I557" s="63"/>
    </row>
    <row r="558" spans="5:9" x14ac:dyDescent="0.2">
      <c r="E558" s="63"/>
      <c r="F558" s="63"/>
      <c r="G558" s="63"/>
      <c r="H558" s="63"/>
      <c r="I558" s="63"/>
    </row>
    <row r="559" spans="5:9" x14ac:dyDescent="0.2">
      <c r="E559" s="63"/>
      <c r="F559" s="63"/>
      <c r="G559" s="63"/>
      <c r="H559" s="63"/>
      <c r="I559" s="63"/>
    </row>
    <row r="560" spans="5:9" x14ac:dyDescent="0.2">
      <c r="E560" s="63"/>
      <c r="F560" s="63"/>
      <c r="G560" s="63"/>
      <c r="H560" s="63"/>
      <c r="I560" s="63"/>
    </row>
    <row r="561" spans="5:9" x14ac:dyDescent="0.2">
      <c r="E561" s="63"/>
      <c r="F561" s="63"/>
      <c r="G561" s="63"/>
      <c r="H561" s="63"/>
      <c r="I561" s="63"/>
    </row>
    <row r="562" spans="5:9" x14ac:dyDescent="0.2">
      <c r="E562" s="63"/>
      <c r="F562" s="63"/>
      <c r="G562" s="63"/>
      <c r="H562" s="63"/>
      <c r="I562" s="63"/>
    </row>
    <row r="563" spans="5:9" x14ac:dyDescent="0.2">
      <c r="E563" s="63"/>
      <c r="F563" s="63"/>
      <c r="G563" s="63"/>
      <c r="H563" s="63"/>
      <c r="I563" s="63"/>
    </row>
    <row r="564" spans="5:9" x14ac:dyDescent="0.2">
      <c r="E564" s="63"/>
      <c r="F564" s="63"/>
      <c r="G564" s="63"/>
      <c r="H564" s="63"/>
      <c r="I564" s="63"/>
    </row>
    <row r="565" spans="5:9" x14ac:dyDescent="0.2">
      <c r="E565" s="63"/>
      <c r="F565" s="63"/>
      <c r="G565" s="63"/>
      <c r="H565" s="63"/>
      <c r="I565" s="63"/>
    </row>
    <row r="566" spans="5:9" x14ac:dyDescent="0.2">
      <c r="E566" s="63"/>
      <c r="F566" s="63"/>
      <c r="G566" s="63"/>
      <c r="H566" s="63"/>
      <c r="I566" s="63"/>
    </row>
    <row r="567" spans="5:9" x14ac:dyDescent="0.2">
      <c r="E567" s="63"/>
      <c r="F567" s="63"/>
      <c r="G567" s="63"/>
      <c r="H567" s="63"/>
      <c r="I567" s="63"/>
    </row>
    <row r="568" spans="5:9" x14ac:dyDescent="0.2">
      <c r="E568" s="63"/>
      <c r="F568" s="63"/>
      <c r="G568" s="63"/>
      <c r="H568" s="63"/>
      <c r="I568" s="63"/>
    </row>
    <row r="569" spans="5:9" x14ac:dyDescent="0.2">
      <c r="E569" s="63"/>
      <c r="F569" s="63"/>
      <c r="G569" s="63"/>
      <c r="H569" s="63"/>
      <c r="I569" s="63"/>
    </row>
    <row r="570" spans="5:9" x14ac:dyDescent="0.2">
      <c r="E570" s="63"/>
      <c r="F570" s="63"/>
      <c r="G570" s="63"/>
      <c r="H570" s="63"/>
      <c r="I570" s="63"/>
    </row>
    <row r="571" spans="5:9" x14ac:dyDescent="0.2">
      <c r="E571" s="63"/>
      <c r="F571" s="63"/>
      <c r="G571" s="63"/>
      <c r="H571" s="63"/>
      <c r="I571" s="63"/>
    </row>
    <row r="572" spans="5:9" x14ac:dyDescent="0.2">
      <c r="E572" s="63"/>
      <c r="F572" s="63"/>
      <c r="G572" s="63"/>
      <c r="H572" s="63"/>
      <c r="I572" s="63"/>
    </row>
    <row r="573" spans="5:9" x14ac:dyDescent="0.2">
      <c r="E573" s="63"/>
      <c r="F573" s="63"/>
      <c r="G573" s="63"/>
      <c r="H573" s="63"/>
      <c r="I573" s="63"/>
    </row>
    <row r="574" spans="5:9" x14ac:dyDescent="0.2">
      <c r="E574" s="63"/>
      <c r="F574" s="63"/>
      <c r="G574" s="63"/>
      <c r="H574" s="63"/>
      <c r="I574" s="63"/>
    </row>
    <row r="575" spans="5:9" x14ac:dyDescent="0.2">
      <c r="E575" s="63"/>
      <c r="F575" s="63"/>
      <c r="G575" s="63"/>
      <c r="H575" s="63"/>
      <c r="I575" s="63"/>
    </row>
    <row r="576" spans="5:9" x14ac:dyDescent="0.2">
      <c r="E576" s="63"/>
      <c r="F576" s="63"/>
      <c r="G576" s="63"/>
      <c r="H576" s="63"/>
      <c r="I576" s="63"/>
    </row>
    <row r="577" spans="5:9" x14ac:dyDescent="0.2">
      <c r="E577" s="63"/>
      <c r="F577" s="63"/>
      <c r="G577" s="63"/>
      <c r="H577" s="63"/>
      <c r="I577" s="63"/>
    </row>
    <row r="578" spans="5:9" x14ac:dyDescent="0.2">
      <c r="E578" s="63"/>
      <c r="F578" s="63"/>
      <c r="G578" s="63"/>
      <c r="H578" s="63"/>
      <c r="I578" s="63"/>
    </row>
    <row r="579" spans="5:9" x14ac:dyDescent="0.2">
      <c r="E579" s="63"/>
      <c r="F579" s="63"/>
      <c r="G579" s="63"/>
      <c r="H579" s="63"/>
      <c r="I579" s="63"/>
    </row>
    <row r="580" spans="5:9" x14ac:dyDescent="0.2">
      <c r="E580" s="63"/>
      <c r="F580" s="63"/>
      <c r="G580" s="63"/>
      <c r="H580" s="63"/>
      <c r="I580" s="63"/>
    </row>
    <row r="581" spans="5:9" x14ac:dyDescent="0.2">
      <c r="E581" s="63"/>
      <c r="F581" s="63"/>
      <c r="G581" s="63"/>
      <c r="H581" s="63"/>
      <c r="I581" s="63"/>
    </row>
    <row r="582" spans="5:9" x14ac:dyDescent="0.2">
      <c r="E582" s="63"/>
      <c r="F582" s="63"/>
      <c r="G582" s="63"/>
      <c r="H582" s="63"/>
      <c r="I582" s="63"/>
    </row>
    <row r="583" spans="5:9" x14ac:dyDescent="0.2">
      <c r="E583" s="63"/>
      <c r="F583" s="63"/>
      <c r="G583" s="63"/>
      <c r="H583" s="63"/>
      <c r="I583" s="63"/>
    </row>
    <row r="584" spans="5:9" x14ac:dyDescent="0.2">
      <c r="E584" s="63"/>
      <c r="F584" s="63"/>
      <c r="G584" s="63"/>
      <c r="H584" s="63"/>
      <c r="I584" s="63"/>
    </row>
    <row r="585" spans="5:9" x14ac:dyDescent="0.2">
      <c r="E585" s="63"/>
      <c r="F585" s="63"/>
      <c r="G585" s="63"/>
      <c r="H585" s="63"/>
      <c r="I585" s="63"/>
    </row>
    <row r="586" spans="5:9" x14ac:dyDescent="0.2">
      <c r="E586" s="63"/>
      <c r="F586" s="63"/>
      <c r="G586" s="63"/>
      <c r="H586" s="63"/>
      <c r="I586" s="63"/>
    </row>
    <row r="587" spans="5:9" x14ac:dyDescent="0.2">
      <c r="E587" s="63"/>
      <c r="F587" s="63"/>
      <c r="G587" s="63"/>
      <c r="H587" s="63"/>
      <c r="I587" s="63"/>
    </row>
    <row r="588" spans="5:9" x14ac:dyDescent="0.2">
      <c r="E588" s="63"/>
      <c r="F588" s="63"/>
      <c r="G588" s="63"/>
      <c r="H588" s="63"/>
      <c r="I588" s="63"/>
    </row>
    <row r="589" spans="5:9" x14ac:dyDescent="0.2">
      <c r="E589" s="63"/>
      <c r="F589" s="63"/>
      <c r="G589" s="63"/>
      <c r="H589" s="63"/>
      <c r="I589" s="63"/>
    </row>
    <row r="590" spans="5:9" x14ac:dyDescent="0.2">
      <c r="E590" s="63"/>
      <c r="F590" s="63"/>
      <c r="G590" s="63"/>
      <c r="H590" s="63"/>
      <c r="I590" s="63"/>
    </row>
    <row r="591" spans="5:9" x14ac:dyDescent="0.2">
      <c r="E591" s="63"/>
      <c r="F591" s="63"/>
      <c r="G591" s="63"/>
      <c r="H591" s="63"/>
      <c r="I591" s="63"/>
    </row>
    <row r="592" spans="5:9" x14ac:dyDescent="0.2">
      <c r="E592" s="63"/>
      <c r="F592" s="63"/>
      <c r="G592" s="63"/>
      <c r="H592" s="63"/>
      <c r="I592" s="63"/>
    </row>
    <row r="593" spans="5:9" x14ac:dyDescent="0.2">
      <c r="E593" s="63"/>
      <c r="F593" s="63"/>
      <c r="G593" s="63"/>
      <c r="H593" s="63"/>
      <c r="I593" s="63"/>
    </row>
    <row r="594" spans="5:9" x14ac:dyDescent="0.2">
      <c r="E594" s="63"/>
      <c r="F594" s="63"/>
      <c r="G594" s="63"/>
      <c r="H594" s="63"/>
      <c r="I594" s="63"/>
    </row>
    <row r="595" spans="5:9" x14ac:dyDescent="0.2">
      <c r="E595" s="63"/>
      <c r="F595" s="63"/>
      <c r="G595" s="63"/>
      <c r="H595" s="63"/>
      <c r="I595" s="63"/>
    </row>
    <row r="596" spans="5:9" x14ac:dyDescent="0.2">
      <c r="E596" s="63"/>
      <c r="F596" s="63"/>
      <c r="G596" s="63"/>
      <c r="H596" s="63"/>
      <c r="I596" s="63"/>
    </row>
    <row r="597" spans="5:9" x14ac:dyDescent="0.2">
      <c r="E597" s="63"/>
      <c r="F597" s="63"/>
      <c r="G597" s="63"/>
      <c r="H597" s="63"/>
      <c r="I597" s="63"/>
    </row>
    <row r="598" spans="5:9" x14ac:dyDescent="0.2">
      <c r="E598" s="63"/>
      <c r="F598" s="63"/>
      <c r="G598" s="63"/>
      <c r="H598" s="63"/>
      <c r="I598" s="63"/>
    </row>
    <row r="599" spans="5:9" x14ac:dyDescent="0.2">
      <c r="E599" s="63"/>
      <c r="F599" s="63"/>
      <c r="G599" s="63"/>
      <c r="H599" s="63"/>
      <c r="I599" s="63"/>
    </row>
    <row r="600" spans="5:9" x14ac:dyDescent="0.2">
      <c r="E600" s="63"/>
      <c r="F600" s="63"/>
      <c r="G600" s="63"/>
      <c r="H600" s="63"/>
      <c r="I600" s="63"/>
    </row>
    <row r="601" spans="5:9" x14ac:dyDescent="0.2">
      <c r="E601" s="63"/>
      <c r="F601" s="63"/>
      <c r="G601" s="63"/>
      <c r="H601" s="63"/>
      <c r="I601" s="63"/>
    </row>
    <row r="602" spans="5:9" x14ac:dyDescent="0.2">
      <c r="E602" s="63"/>
      <c r="F602" s="63"/>
      <c r="G602" s="63"/>
      <c r="H602" s="63"/>
      <c r="I602" s="63"/>
    </row>
    <row r="603" spans="5:9" x14ac:dyDescent="0.2">
      <c r="E603" s="63"/>
      <c r="F603" s="63"/>
      <c r="G603" s="63"/>
      <c r="H603" s="63"/>
      <c r="I603" s="63"/>
    </row>
    <row r="604" spans="5:9" x14ac:dyDescent="0.2">
      <c r="E604" s="63"/>
      <c r="F604" s="63"/>
      <c r="G604" s="63"/>
      <c r="H604" s="63"/>
      <c r="I604" s="63"/>
    </row>
    <row r="605" spans="5:9" x14ac:dyDescent="0.2">
      <c r="E605" s="63"/>
      <c r="F605" s="63"/>
      <c r="G605" s="63"/>
      <c r="H605" s="63"/>
      <c r="I605" s="63"/>
    </row>
    <row r="606" spans="5:9" x14ac:dyDescent="0.2">
      <c r="E606" s="63"/>
      <c r="F606" s="63"/>
      <c r="G606" s="63"/>
      <c r="H606" s="63"/>
      <c r="I606" s="63"/>
    </row>
    <row r="607" spans="5:9" x14ac:dyDescent="0.2">
      <c r="E607" s="63"/>
      <c r="F607" s="63"/>
      <c r="G607" s="63"/>
      <c r="H607" s="63"/>
      <c r="I607" s="63"/>
    </row>
    <row r="608" spans="5:9" x14ac:dyDescent="0.2">
      <c r="E608" s="63"/>
      <c r="F608" s="63"/>
      <c r="G608" s="63"/>
      <c r="H608" s="63"/>
      <c r="I608" s="63"/>
    </row>
    <row r="609" spans="5:9" x14ac:dyDescent="0.2">
      <c r="E609" s="63"/>
      <c r="F609" s="63"/>
      <c r="G609" s="63"/>
      <c r="H609" s="63"/>
      <c r="I609" s="63"/>
    </row>
    <row r="610" spans="5:9" x14ac:dyDescent="0.2">
      <c r="E610" s="63"/>
      <c r="F610" s="63"/>
      <c r="G610" s="63"/>
      <c r="H610" s="63"/>
      <c r="I610" s="63"/>
    </row>
    <row r="611" spans="5:9" x14ac:dyDescent="0.2">
      <c r="E611" s="63"/>
      <c r="F611" s="63"/>
      <c r="G611" s="63"/>
      <c r="H611" s="63"/>
      <c r="I611" s="63"/>
    </row>
    <row r="612" spans="5:9" x14ac:dyDescent="0.2">
      <c r="E612" s="63"/>
      <c r="F612" s="63"/>
      <c r="G612" s="63"/>
      <c r="H612" s="63"/>
      <c r="I612" s="63"/>
    </row>
    <row r="613" spans="5:9" x14ac:dyDescent="0.2">
      <c r="E613" s="63"/>
      <c r="F613" s="63"/>
      <c r="G613" s="63"/>
      <c r="H613" s="63"/>
      <c r="I613" s="63"/>
    </row>
    <row r="614" spans="5:9" x14ac:dyDescent="0.2">
      <c r="E614" s="63"/>
      <c r="F614" s="63"/>
      <c r="G614" s="63"/>
      <c r="H614" s="63"/>
      <c r="I614" s="63"/>
    </row>
    <row r="615" spans="5:9" x14ac:dyDescent="0.2">
      <c r="E615" s="63"/>
      <c r="F615" s="63"/>
      <c r="G615" s="63"/>
      <c r="H615" s="63"/>
      <c r="I615" s="63"/>
    </row>
    <row r="616" spans="5:9" x14ac:dyDescent="0.2">
      <c r="E616" s="63"/>
      <c r="F616" s="63"/>
      <c r="G616" s="63"/>
      <c r="H616" s="63"/>
      <c r="I616" s="63"/>
    </row>
    <row r="617" spans="5:9" x14ac:dyDescent="0.2">
      <c r="E617" s="63"/>
      <c r="F617" s="63"/>
      <c r="G617" s="63"/>
      <c r="H617" s="63"/>
      <c r="I617" s="63"/>
    </row>
    <row r="618" spans="5:9" x14ac:dyDescent="0.2">
      <c r="E618" s="63"/>
      <c r="F618" s="63"/>
      <c r="G618" s="63"/>
      <c r="H618" s="63"/>
      <c r="I618" s="63"/>
    </row>
    <row r="619" spans="5:9" x14ac:dyDescent="0.2">
      <c r="E619" s="63"/>
      <c r="F619" s="63"/>
      <c r="G619" s="63"/>
      <c r="H619" s="63"/>
      <c r="I619" s="63"/>
    </row>
    <row r="620" spans="5:9" x14ac:dyDescent="0.2">
      <c r="E620" s="63"/>
      <c r="F620" s="63"/>
      <c r="G620" s="63"/>
      <c r="H620" s="63"/>
      <c r="I620" s="63"/>
    </row>
    <row r="621" spans="5:9" x14ac:dyDescent="0.2">
      <c r="E621" s="63"/>
      <c r="F621" s="63"/>
      <c r="G621" s="63"/>
      <c r="H621" s="63"/>
      <c r="I621" s="63"/>
    </row>
    <row r="622" spans="5:9" x14ac:dyDescent="0.2">
      <c r="E622" s="63"/>
      <c r="F622" s="63"/>
      <c r="G622" s="63"/>
      <c r="H622" s="63"/>
      <c r="I622" s="63"/>
    </row>
    <row r="623" spans="5:9" x14ac:dyDescent="0.2">
      <c r="E623" s="63"/>
      <c r="F623" s="63"/>
      <c r="G623" s="63"/>
      <c r="H623" s="63"/>
      <c r="I623" s="63"/>
    </row>
    <row r="624" spans="5:9" x14ac:dyDescent="0.2">
      <c r="E624" s="63"/>
      <c r="F624" s="63"/>
      <c r="G624" s="63"/>
      <c r="H624" s="63"/>
      <c r="I624" s="63"/>
    </row>
    <row r="625" spans="5:9" x14ac:dyDescent="0.2">
      <c r="E625" s="63"/>
      <c r="F625" s="63"/>
      <c r="G625" s="63"/>
      <c r="H625" s="63"/>
      <c r="I625" s="63"/>
    </row>
    <row r="626" spans="5:9" x14ac:dyDescent="0.2">
      <c r="E626" s="63"/>
      <c r="F626" s="63"/>
      <c r="G626" s="63"/>
      <c r="H626" s="63"/>
      <c r="I626" s="63"/>
    </row>
    <row r="627" spans="5:9" x14ac:dyDescent="0.2">
      <c r="E627" s="63"/>
      <c r="F627" s="63"/>
      <c r="G627" s="63"/>
      <c r="H627" s="63"/>
      <c r="I627" s="63"/>
    </row>
    <row r="628" spans="5:9" x14ac:dyDescent="0.2">
      <c r="E628" s="63"/>
      <c r="F628" s="63"/>
      <c r="G628" s="63"/>
      <c r="H628" s="63"/>
      <c r="I628" s="63"/>
    </row>
    <row r="629" spans="5:9" x14ac:dyDescent="0.2">
      <c r="E629" s="63"/>
      <c r="F629" s="63"/>
      <c r="G629" s="63"/>
      <c r="H629" s="63"/>
      <c r="I629" s="63"/>
    </row>
    <row r="630" spans="5:9" x14ac:dyDescent="0.2">
      <c r="E630" s="63"/>
      <c r="F630" s="63"/>
      <c r="G630" s="63"/>
      <c r="H630" s="63"/>
      <c r="I630" s="63"/>
    </row>
    <row r="631" spans="5:9" x14ac:dyDescent="0.2">
      <c r="E631" s="63"/>
      <c r="F631" s="63"/>
      <c r="G631" s="63"/>
      <c r="H631" s="63"/>
      <c r="I631" s="63"/>
    </row>
    <row r="632" spans="5:9" x14ac:dyDescent="0.2">
      <c r="E632" s="63"/>
      <c r="F632" s="63"/>
      <c r="G632" s="63"/>
      <c r="H632" s="63"/>
      <c r="I632" s="63"/>
    </row>
    <row r="633" spans="5:9" x14ac:dyDescent="0.2">
      <c r="E633" s="63"/>
      <c r="F633" s="63"/>
      <c r="G633" s="63"/>
      <c r="H633" s="63"/>
      <c r="I633" s="63"/>
    </row>
    <row r="634" spans="5:9" x14ac:dyDescent="0.2">
      <c r="E634" s="63"/>
      <c r="F634" s="63"/>
      <c r="G634" s="63"/>
      <c r="H634" s="63"/>
      <c r="I634" s="63"/>
    </row>
    <row r="635" spans="5:9" x14ac:dyDescent="0.2">
      <c r="E635" s="63"/>
      <c r="F635" s="63"/>
      <c r="G635" s="63"/>
      <c r="H635" s="63"/>
      <c r="I635" s="63"/>
    </row>
    <row r="636" spans="5:9" x14ac:dyDescent="0.2">
      <c r="E636" s="63"/>
      <c r="F636" s="63"/>
      <c r="G636" s="63"/>
      <c r="H636" s="63"/>
      <c r="I636" s="63"/>
    </row>
    <row r="637" spans="5:9" x14ac:dyDescent="0.2">
      <c r="E637" s="63"/>
      <c r="F637" s="63"/>
      <c r="G637" s="63"/>
      <c r="H637" s="63"/>
      <c r="I637" s="63"/>
    </row>
    <row r="638" spans="5:9" x14ac:dyDescent="0.2">
      <c r="E638" s="63"/>
      <c r="F638" s="63"/>
      <c r="G638" s="63"/>
      <c r="H638" s="63"/>
      <c r="I638" s="63"/>
    </row>
    <row r="639" spans="5:9" x14ac:dyDescent="0.2">
      <c r="E639" s="63"/>
      <c r="F639" s="63"/>
      <c r="G639" s="63"/>
      <c r="H639" s="63"/>
      <c r="I639" s="63"/>
    </row>
    <row r="640" spans="5:9" x14ac:dyDescent="0.2">
      <c r="E640" s="63"/>
      <c r="F640" s="63"/>
      <c r="G640" s="63"/>
      <c r="H640" s="63"/>
      <c r="I640" s="63"/>
    </row>
    <row r="641" spans="5:9" x14ac:dyDescent="0.2">
      <c r="E641" s="63"/>
      <c r="F641" s="63"/>
      <c r="G641" s="63"/>
      <c r="H641" s="63"/>
      <c r="I641" s="63"/>
    </row>
    <row r="642" spans="5:9" x14ac:dyDescent="0.2">
      <c r="E642" s="63"/>
      <c r="F642" s="63"/>
      <c r="G642" s="63"/>
      <c r="H642" s="63"/>
      <c r="I642" s="63"/>
    </row>
    <row r="643" spans="5:9" x14ac:dyDescent="0.2">
      <c r="E643" s="63"/>
      <c r="F643" s="63"/>
      <c r="G643" s="63"/>
      <c r="H643" s="63"/>
      <c r="I643" s="63"/>
    </row>
    <row r="644" spans="5:9" x14ac:dyDescent="0.2">
      <c r="E644" s="63"/>
      <c r="F644" s="63"/>
      <c r="G644" s="63"/>
      <c r="H644" s="63"/>
      <c r="I644" s="63"/>
    </row>
    <row r="645" spans="5:9" x14ac:dyDescent="0.2">
      <c r="E645" s="63"/>
      <c r="F645" s="63"/>
      <c r="G645" s="63"/>
      <c r="H645" s="63"/>
      <c r="I645" s="63"/>
    </row>
    <row r="646" spans="5:9" x14ac:dyDescent="0.2">
      <c r="E646" s="63"/>
      <c r="F646" s="63"/>
      <c r="G646" s="63"/>
      <c r="H646" s="63"/>
      <c r="I646" s="63"/>
    </row>
    <row r="647" spans="5:9" x14ac:dyDescent="0.2">
      <c r="E647" s="63"/>
      <c r="F647" s="63"/>
      <c r="G647" s="63"/>
      <c r="H647" s="63"/>
      <c r="I647" s="63"/>
    </row>
    <row r="648" spans="5:9" x14ac:dyDescent="0.2">
      <c r="E648" s="63"/>
      <c r="F648" s="63"/>
      <c r="G648" s="63"/>
      <c r="H648" s="63"/>
      <c r="I648" s="63"/>
    </row>
    <row r="649" spans="5:9" x14ac:dyDescent="0.2">
      <c r="E649" s="63"/>
      <c r="F649" s="63"/>
      <c r="G649" s="63"/>
      <c r="H649" s="63"/>
      <c r="I649" s="63"/>
    </row>
    <row r="650" spans="5:9" x14ac:dyDescent="0.2">
      <c r="E650" s="63"/>
      <c r="F650" s="63"/>
      <c r="G650" s="63"/>
      <c r="H650" s="63"/>
      <c r="I650" s="63"/>
    </row>
    <row r="651" spans="5:9" x14ac:dyDescent="0.2">
      <c r="E651" s="63"/>
      <c r="F651" s="63"/>
      <c r="G651" s="63"/>
      <c r="H651" s="63"/>
      <c r="I651" s="63"/>
    </row>
    <row r="652" spans="5:9" x14ac:dyDescent="0.2">
      <c r="E652" s="63"/>
      <c r="F652" s="63"/>
      <c r="G652" s="63"/>
      <c r="H652" s="63"/>
      <c r="I652" s="63"/>
    </row>
    <row r="653" spans="5:9" x14ac:dyDescent="0.2">
      <c r="E653" s="63"/>
      <c r="F653" s="63"/>
      <c r="G653" s="63"/>
      <c r="H653" s="63"/>
      <c r="I653" s="63"/>
    </row>
    <row r="654" spans="5:9" x14ac:dyDescent="0.2">
      <c r="E654" s="63"/>
      <c r="F654" s="63"/>
      <c r="G654" s="63"/>
      <c r="H654" s="63"/>
      <c r="I654" s="63"/>
    </row>
    <row r="655" spans="5:9" x14ac:dyDescent="0.2">
      <c r="E655" s="63"/>
      <c r="F655" s="63"/>
      <c r="G655" s="63"/>
      <c r="H655" s="63"/>
      <c r="I655" s="63"/>
    </row>
    <row r="656" spans="5:9" x14ac:dyDescent="0.2">
      <c r="E656" s="63"/>
      <c r="F656" s="63"/>
      <c r="G656" s="63"/>
      <c r="H656" s="63"/>
      <c r="I656" s="63"/>
    </row>
    <row r="657" spans="5:9" x14ac:dyDescent="0.2">
      <c r="E657" s="63"/>
      <c r="F657" s="63"/>
      <c r="G657" s="63"/>
      <c r="H657" s="63"/>
      <c r="I657" s="63"/>
    </row>
    <row r="658" spans="5:9" x14ac:dyDescent="0.2">
      <c r="E658" s="63"/>
      <c r="F658" s="63"/>
      <c r="G658" s="63"/>
      <c r="H658" s="63"/>
      <c r="I658" s="63"/>
    </row>
    <row r="659" spans="5:9" x14ac:dyDescent="0.2">
      <c r="E659" s="63"/>
      <c r="F659" s="63"/>
      <c r="G659" s="63"/>
      <c r="H659" s="63"/>
      <c r="I659" s="63"/>
    </row>
    <row r="660" spans="5:9" x14ac:dyDescent="0.2">
      <c r="E660" s="63"/>
      <c r="F660" s="63"/>
      <c r="G660" s="63"/>
      <c r="H660" s="63"/>
      <c r="I660" s="63"/>
    </row>
    <row r="661" spans="5:9" x14ac:dyDescent="0.2">
      <c r="E661" s="63"/>
      <c r="F661" s="63"/>
      <c r="G661" s="63"/>
      <c r="H661" s="63"/>
      <c r="I661" s="63"/>
    </row>
    <row r="662" spans="5:9" x14ac:dyDescent="0.2">
      <c r="E662" s="63"/>
      <c r="F662" s="63"/>
      <c r="G662" s="63"/>
      <c r="H662" s="63"/>
      <c r="I662" s="63"/>
    </row>
    <row r="663" spans="5:9" x14ac:dyDescent="0.2">
      <c r="E663" s="63"/>
      <c r="F663" s="63"/>
      <c r="G663" s="63"/>
      <c r="H663" s="63"/>
      <c r="I663" s="63"/>
    </row>
    <row r="664" spans="5:9" x14ac:dyDescent="0.2">
      <c r="E664" s="63"/>
      <c r="F664" s="63"/>
      <c r="G664" s="63"/>
      <c r="H664" s="63"/>
      <c r="I664" s="63"/>
    </row>
    <row r="665" spans="5:9" x14ac:dyDescent="0.2">
      <c r="E665" s="63"/>
      <c r="F665" s="63"/>
      <c r="G665" s="63"/>
      <c r="H665" s="63"/>
      <c r="I665" s="63"/>
    </row>
    <row r="666" spans="5:9" x14ac:dyDescent="0.2">
      <c r="E666" s="63"/>
      <c r="F666" s="63"/>
      <c r="G666" s="63"/>
      <c r="H666" s="63"/>
      <c r="I666" s="63"/>
    </row>
    <row r="667" spans="5:9" x14ac:dyDescent="0.2">
      <c r="E667" s="63"/>
      <c r="F667" s="63"/>
      <c r="G667" s="63"/>
      <c r="H667" s="63"/>
      <c r="I667" s="63"/>
    </row>
    <row r="668" spans="5:9" x14ac:dyDescent="0.2">
      <c r="E668" s="63"/>
      <c r="F668" s="63"/>
      <c r="G668" s="63"/>
      <c r="H668" s="63"/>
      <c r="I668" s="63"/>
    </row>
    <row r="669" spans="5:9" x14ac:dyDescent="0.2">
      <c r="E669" s="63"/>
      <c r="F669" s="63"/>
      <c r="G669" s="63"/>
      <c r="H669" s="63"/>
      <c r="I669" s="63"/>
    </row>
    <row r="670" spans="5:9" x14ac:dyDescent="0.2">
      <c r="E670" s="63"/>
      <c r="F670" s="63"/>
      <c r="G670" s="63"/>
      <c r="H670" s="63"/>
      <c r="I670" s="63"/>
    </row>
    <row r="671" spans="5:9" x14ac:dyDescent="0.2">
      <c r="E671" s="63"/>
      <c r="F671" s="63"/>
      <c r="G671" s="63"/>
      <c r="H671" s="63"/>
      <c r="I671" s="63"/>
    </row>
    <row r="672" spans="5:9" x14ac:dyDescent="0.2">
      <c r="E672" s="63"/>
      <c r="F672" s="63"/>
      <c r="G672" s="63"/>
      <c r="H672" s="63"/>
      <c r="I672" s="63"/>
    </row>
    <row r="673" spans="5:9" x14ac:dyDescent="0.2">
      <c r="E673" s="63"/>
      <c r="F673" s="63"/>
      <c r="G673" s="63"/>
      <c r="H673" s="63"/>
      <c r="I673" s="63"/>
    </row>
    <row r="674" spans="5:9" x14ac:dyDescent="0.2">
      <c r="E674" s="63"/>
      <c r="F674" s="63"/>
      <c r="G674" s="63"/>
      <c r="H674" s="63"/>
      <c r="I674" s="63"/>
    </row>
    <row r="675" spans="5:9" x14ac:dyDescent="0.2">
      <c r="E675" s="63"/>
      <c r="F675" s="63"/>
      <c r="G675" s="63"/>
      <c r="H675" s="63"/>
      <c r="I675" s="63"/>
    </row>
    <row r="676" spans="5:9" x14ac:dyDescent="0.2">
      <c r="E676" s="63"/>
      <c r="F676" s="63"/>
      <c r="G676" s="63"/>
      <c r="H676" s="63"/>
      <c r="I676" s="63"/>
    </row>
    <row r="677" spans="5:9" x14ac:dyDescent="0.2">
      <c r="E677" s="63"/>
      <c r="F677" s="63"/>
      <c r="G677" s="63"/>
      <c r="H677" s="63"/>
      <c r="I677" s="63"/>
    </row>
    <row r="678" spans="5:9" x14ac:dyDescent="0.2">
      <c r="E678" s="63"/>
      <c r="F678" s="63"/>
      <c r="G678" s="63"/>
      <c r="H678" s="63"/>
      <c r="I678" s="63"/>
    </row>
    <row r="679" spans="5:9" x14ac:dyDescent="0.2">
      <c r="E679" s="63"/>
      <c r="F679" s="63"/>
      <c r="G679" s="63"/>
      <c r="H679" s="63"/>
      <c r="I679" s="63"/>
    </row>
    <row r="680" spans="5:9" x14ac:dyDescent="0.2">
      <c r="E680" s="63"/>
      <c r="F680" s="63"/>
      <c r="G680" s="63"/>
      <c r="H680" s="63"/>
      <c r="I680" s="63"/>
    </row>
    <row r="681" spans="5:9" x14ac:dyDescent="0.2">
      <c r="E681" s="63"/>
      <c r="F681" s="63"/>
      <c r="G681" s="63"/>
      <c r="H681" s="63"/>
      <c r="I681" s="63"/>
    </row>
    <row r="682" spans="5:9" x14ac:dyDescent="0.2">
      <c r="E682" s="63"/>
      <c r="F682" s="63"/>
      <c r="G682" s="63"/>
      <c r="H682" s="63"/>
      <c r="I682" s="63"/>
    </row>
    <row r="683" spans="5:9" x14ac:dyDescent="0.2">
      <c r="E683" s="63"/>
      <c r="F683" s="63"/>
      <c r="G683" s="63"/>
      <c r="H683" s="63"/>
      <c r="I683" s="63"/>
    </row>
    <row r="684" spans="5:9" x14ac:dyDescent="0.2">
      <c r="E684" s="63"/>
      <c r="F684" s="63"/>
      <c r="G684" s="63"/>
      <c r="H684" s="63"/>
      <c r="I684" s="63"/>
    </row>
    <row r="685" spans="5:9" x14ac:dyDescent="0.2">
      <c r="E685" s="63"/>
      <c r="F685" s="63"/>
      <c r="G685" s="63"/>
      <c r="H685" s="63"/>
      <c r="I685" s="63"/>
    </row>
    <row r="686" spans="5:9" x14ac:dyDescent="0.2">
      <c r="E686" s="63"/>
      <c r="F686" s="63"/>
      <c r="G686" s="63"/>
      <c r="H686" s="63"/>
      <c r="I686" s="63"/>
    </row>
    <row r="687" spans="5:9" x14ac:dyDescent="0.2">
      <c r="E687" s="63"/>
      <c r="F687" s="63"/>
      <c r="G687" s="63"/>
      <c r="H687" s="63"/>
      <c r="I687" s="63"/>
    </row>
    <row r="688" spans="5:9" x14ac:dyDescent="0.2">
      <c r="E688" s="63"/>
      <c r="F688" s="63"/>
      <c r="G688" s="63"/>
      <c r="H688" s="63"/>
      <c r="I688" s="63"/>
    </row>
    <row r="689" spans="5:9" x14ac:dyDescent="0.2">
      <c r="E689" s="63"/>
      <c r="F689" s="63"/>
      <c r="G689" s="63"/>
      <c r="H689" s="63"/>
      <c r="I689" s="63"/>
    </row>
    <row r="690" spans="5:9" x14ac:dyDescent="0.2">
      <c r="E690" s="63"/>
      <c r="F690" s="63"/>
      <c r="G690" s="63"/>
      <c r="H690" s="63"/>
      <c r="I690" s="63"/>
    </row>
    <row r="691" spans="5:9" x14ac:dyDescent="0.2">
      <c r="E691" s="63"/>
      <c r="F691" s="63"/>
      <c r="G691" s="63"/>
      <c r="H691" s="63"/>
      <c r="I691" s="63"/>
    </row>
    <row r="692" spans="5:9" x14ac:dyDescent="0.2">
      <c r="E692" s="63"/>
      <c r="F692" s="63"/>
      <c r="G692" s="63"/>
      <c r="H692" s="63"/>
      <c r="I692" s="63"/>
    </row>
    <row r="693" spans="5:9" x14ac:dyDescent="0.2">
      <c r="E693" s="63"/>
      <c r="F693" s="63"/>
      <c r="G693" s="63"/>
      <c r="H693" s="63"/>
      <c r="I693" s="63"/>
    </row>
    <row r="694" spans="5:9" x14ac:dyDescent="0.2">
      <c r="E694" s="63"/>
      <c r="F694" s="63"/>
      <c r="G694" s="63"/>
      <c r="H694" s="63"/>
      <c r="I694" s="63"/>
    </row>
    <row r="695" spans="5:9" x14ac:dyDescent="0.2">
      <c r="E695" s="63"/>
      <c r="F695" s="63"/>
      <c r="G695" s="63"/>
      <c r="H695" s="63"/>
      <c r="I695" s="63"/>
    </row>
    <row r="696" spans="5:9" x14ac:dyDescent="0.2">
      <c r="E696" s="63"/>
      <c r="F696" s="63"/>
      <c r="G696" s="63"/>
      <c r="H696" s="63"/>
      <c r="I696" s="63"/>
    </row>
    <row r="697" spans="5:9" x14ac:dyDescent="0.2">
      <c r="E697" s="63"/>
      <c r="F697" s="63"/>
      <c r="G697" s="63"/>
      <c r="H697" s="63"/>
      <c r="I697" s="63"/>
    </row>
    <row r="698" spans="5:9" x14ac:dyDescent="0.2">
      <c r="E698" s="63"/>
      <c r="F698" s="63"/>
      <c r="G698" s="63"/>
      <c r="H698" s="63"/>
      <c r="I698" s="63"/>
    </row>
    <row r="699" spans="5:9" x14ac:dyDescent="0.2">
      <c r="E699" s="63"/>
      <c r="F699" s="63"/>
      <c r="G699" s="63"/>
      <c r="H699" s="63"/>
      <c r="I699" s="63"/>
    </row>
    <row r="700" spans="5:9" x14ac:dyDescent="0.2">
      <c r="E700" s="63"/>
      <c r="F700" s="63"/>
      <c r="G700" s="63"/>
      <c r="H700" s="63"/>
      <c r="I700" s="63"/>
    </row>
    <row r="701" spans="5:9" x14ac:dyDescent="0.2">
      <c r="E701" s="63"/>
      <c r="F701" s="63"/>
      <c r="G701" s="63"/>
      <c r="H701" s="63"/>
      <c r="I701" s="63"/>
    </row>
    <row r="702" spans="5:9" x14ac:dyDescent="0.2">
      <c r="E702" s="63"/>
      <c r="F702" s="63"/>
      <c r="G702" s="63"/>
      <c r="H702" s="63"/>
      <c r="I702" s="63"/>
    </row>
    <row r="703" spans="5:9" x14ac:dyDescent="0.2">
      <c r="E703" s="63"/>
      <c r="F703" s="63"/>
      <c r="G703" s="63"/>
      <c r="H703" s="63"/>
      <c r="I703" s="63"/>
    </row>
    <row r="704" spans="5:9" x14ac:dyDescent="0.2">
      <c r="E704" s="63"/>
      <c r="F704" s="63"/>
      <c r="G704" s="63"/>
      <c r="H704" s="63"/>
      <c r="I704" s="63"/>
    </row>
    <row r="705" spans="5:9" x14ac:dyDescent="0.2">
      <c r="E705" s="63"/>
      <c r="F705" s="63"/>
      <c r="G705" s="63"/>
      <c r="H705" s="63"/>
      <c r="I705" s="63"/>
    </row>
    <row r="706" spans="5:9" x14ac:dyDescent="0.2">
      <c r="E706" s="63"/>
      <c r="F706" s="63"/>
      <c r="G706" s="63"/>
      <c r="H706" s="63"/>
      <c r="I706" s="63"/>
    </row>
    <row r="707" spans="5:9" x14ac:dyDescent="0.2">
      <c r="E707" s="63"/>
      <c r="F707" s="63"/>
      <c r="G707" s="63"/>
      <c r="H707" s="63"/>
      <c r="I707" s="63"/>
    </row>
    <row r="708" spans="5:9" x14ac:dyDescent="0.2">
      <c r="E708" s="63"/>
      <c r="F708" s="63"/>
      <c r="G708" s="63"/>
      <c r="H708" s="63"/>
      <c r="I708" s="63"/>
    </row>
    <row r="709" spans="5:9" x14ac:dyDescent="0.2">
      <c r="E709" s="63"/>
      <c r="F709" s="63"/>
      <c r="G709" s="63"/>
      <c r="H709" s="63"/>
      <c r="I709" s="63"/>
    </row>
    <row r="710" spans="5:9" x14ac:dyDescent="0.2">
      <c r="E710" s="63"/>
      <c r="F710" s="63"/>
      <c r="G710" s="63"/>
      <c r="H710" s="63"/>
      <c r="I710" s="63"/>
    </row>
    <row r="711" spans="5:9" x14ac:dyDescent="0.2">
      <c r="E711" s="63"/>
      <c r="F711" s="63"/>
      <c r="G711" s="63"/>
      <c r="H711" s="63"/>
      <c r="I711" s="63"/>
    </row>
    <row r="712" spans="5:9" x14ac:dyDescent="0.2">
      <c r="E712" s="63"/>
      <c r="F712" s="63"/>
      <c r="G712" s="63"/>
      <c r="H712" s="63"/>
      <c r="I712" s="63"/>
    </row>
    <row r="713" spans="5:9" x14ac:dyDescent="0.2">
      <c r="E713" s="63"/>
      <c r="F713" s="63"/>
      <c r="G713" s="63"/>
      <c r="H713" s="63"/>
      <c r="I713" s="63"/>
    </row>
    <row r="714" spans="5:9" x14ac:dyDescent="0.2">
      <c r="E714" s="63"/>
      <c r="F714" s="63"/>
      <c r="G714" s="63"/>
      <c r="H714" s="63"/>
      <c r="I714" s="63"/>
    </row>
    <row r="715" spans="5:9" x14ac:dyDescent="0.2">
      <c r="E715" s="63"/>
      <c r="F715" s="63"/>
      <c r="G715" s="63"/>
      <c r="H715" s="63"/>
      <c r="I715" s="63"/>
    </row>
    <row r="716" spans="5:9" x14ac:dyDescent="0.2">
      <c r="E716" s="63"/>
      <c r="F716" s="63"/>
      <c r="G716" s="63"/>
      <c r="H716" s="63"/>
      <c r="I716" s="63"/>
    </row>
    <row r="717" spans="5:9" x14ac:dyDescent="0.2">
      <c r="E717" s="63"/>
      <c r="F717" s="63"/>
      <c r="G717" s="63"/>
      <c r="H717" s="63"/>
      <c r="I717" s="63"/>
    </row>
    <row r="718" spans="5:9" x14ac:dyDescent="0.2">
      <c r="E718" s="63"/>
      <c r="F718" s="63"/>
      <c r="G718" s="63"/>
      <c r="H718" s="63"/>
      <c r="I718" s="63"/>
    </row>
    <row r="719" spans="5:9" x14ac:dyDescent="0.2">
      <c r="E719" s="63"/>
      <c r="F719" s="63"/>
      <c r="G719" s="63"/>
      <c r="H719" s="63"/>
      <c r="I719" s="63"/>
    </row>
    <row r="720" spans="5:9" x14ac:dyDescent="0.2">
      <c r="E720" s="63"/>
      <c r="F720" s="63"/>
      <c r="G720" s="63"/>
      <c r="H720" s="63"/>
      <c r="I720" s="63"/>
    </row>
    <row r="721" spans="5:9" x14ac:dyDescent="0.2">
      <c r="E721" s="63"/>
      <c r="F721" s="63"/>
      <c r="G721" s="63"/>
      <c r="H721" s="63"/>
      <c r="I721" s="63"/>
    </row>
    <row r="722" spans="5:9" x14ac:dyDescent="0.2">
      <c r="E722" s="63"/>
      <c r="F722" s="63"/>
      <c r="G722" s="63"/>
      <c r="H722" s="63"/>
      <c r="I722" s="63"/>
    </row>
    <row r="723" spans="5:9" x14ac:dyDescent="0.2">
      <c r="E723" s="63"/>
      <c r="F723" s="63"/>
      <c r="G723" s="63"/>
      <c r="H723" s="63"/>
      <c r="I723" s="63"/>
    </row>
    <row r="724" spans="5:9" x14ac:dyDescent="0.2">
      <c r="E724" s="63"/>
      <c r="F724" s="63"/>
      <c r="G724" s="63"/>
      <c r="H724" s="63"/>
      <c r="I724" s="63"/>
    </row>
    <row r="725" spans="5:9" x14ac:dyDescent="0.2">
      <c r="E725" s="63"/>
      <c r="F725" s="63"/>
      <c r="G725" s="63"/>
      <c r="H725" s="63"/>
      <c r="I725" s="63"/>
    </row>
    <row r="726" spans="5:9" x14ac:dyDescent="0.2">
      <c r="E726" s="63"/>
      <c r="F726" s="63"/>
      <c r="G726" s="63"/>
      <c r="H726" s="63"/>
      <c r="I726" s="63"/>
    </row>
    <row r="727" spans="5:9" x14ac:dyDescent="0.2">
      <c r="E727" s="63"/>
      <c r="F727" s="63"/>
      <c r="G727" s="63"/>
      <c r="H727" s="63"/>
      <c r="I727" s="63"/>
    </row>
    <row r="728" spans="5:9" x14ac:dyDescent="0.2">
      <c r="E728" s="63"/>
      <c r="F728" s="63"/>
      <c r="G728" s="63"/>
      <c r="H728" s="63"/>
      <c r="I728" s="63"/>
    </row>
    <row r="729" spans="5:9" x14ac:dyDescent="0.2">
      <c r="E729" s="63"/>
      <c r="F729" s="63"/>
      <c r="G729" s="63"/>
      <c r="H729" s="63"/>
      <c r="I729" s="63"/>
    </row>
    <row r="730" spans="5:9" x14ac:dyDescent="0.2">
      <c r="E730" s="63"/>
      <c r="F730" s="63"/>
      <c r="G730" s="63"/>
      <c r="H730" s="63"/>
      <c r="I730" s="63"/>
    </row>
    <row r="731" spans="5:9" x14ac:dyDescent="0.2">
      <c r="E731" s="63"/>
      <c r="F731" s="63"/>
      <c r="G731" s="63"/>
      <c r="H731" s="63"/>
      <c r="I731" s="63"/>
    </row>
    <row r="732" spans="5:9" x14ac:dyDescent="0.2">
      <c r="E732" s="63"/>
      <c r="F732" s="63"/>
      <c r="G732" s="63"/>
      <c r="H732" s="63"/>
      <c r="I732" s="63"/>
    </row>
    <row r="733" spans="5:9" x14ac:dyDescent="0.2">
      <c r="E733" s="63"/>
      <c r="F733" s="63"/>
      <c r="G733" s="63"/>
      <c r="H733" s="63"/>
      <c r="I733" s="63"/>
    </row>
    <row r="734" spans="5:9" x14ac:dyDescent="0.2">
      <c r="E734" s="63"/>
      <c r="F734" s="63"/>
      <c r="G734" s="63"/>
      <c r="H734" s="63"/>
      <c r="I734" s="63"/>
    </row>
    <row r="735" spans="5:9" x14ac:dyDescent="0.2">
      <c r="E735" s="63"/>
      <c r="F735" s="63"/>
      <c r="G735" s="63"/>
      <c r="H735" s="63"/>
      <c r="I735" s="63"/>
    </row>
  </sheetData>
  <mergeCells count="17">
    <mergeCell ref="B136:I136"/>
    <mergeCell ref="B137:I137"/>
    <mergeCell ref="A151:I151"/>
    <mergeCell ref="B67:D67"/>
    <mergeCell ref="E67:I67"/>
    <mergeCell ref="C107:H108"/>
    <mergeCell ref="B138:I138"/>
    <mergeCell ref="B139:I139"/>
    <mergeCell ref="B123:I123"/>
    <mergeCell ref="B124:I124"/>
    <mergeCell ref="A123:A124"/>
    <mergeCell ref="C3:F3"/>
    <mergeCell ref="A5:I5"/>
    <mergeCell ref="A6:I6"/>
    <mergeCell ref="A7:I7"/>
    <mergeCell ref="B9:D9"/>
    <mergeCell ref="C4:F4"/>
  </mergeCells>
  <pageMargins left="0.7" right="0.7" top="0.38" bottom="0.28000000000000003" header="0.3" footer="0.08"/>
  <pageSetup scale="79" fitToHeight="0" orientation="landscape" r:id="rId1"/>
  <headerFooter>
    <oddFooter>Page &amp;P of &amp;N</oddFooter>
  </headerFooter>
  <rowBreaks count="2" manualBreakCount="2">
    <brk id="65" max="8" man="1"/>
    <brk id="119" max="8" man="1"/>
  </rowBreaks>
  <ignoredErrors>
    <ignoredError sqref="B99:I103 C104:I104"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Kornack, Robert</dc:creator>
  <cp:lastModifiedBy>Cheryl Long</cp:lastModifiedBy>
  <cp:lastPrinted>2024-05-14T15:44:15Z</cp:lastPrinted>
  <dcterms:created xsi:type="dcterms:W3CDTF">2018-01-02T17:58:49Z</dcterms:created>
  <dcterms:modified xsi:type="dcterms:W3CDTF">2024-05-17T01:43:31Z</dcterms:modified>
</cp:coreProperties>
</file>